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65" windowHeight="8355" activeTab="0"/>
  </bookViews>
  <sheets>
    <sheet name="Bao cao TC tom tat" sheetId="1" r:id="rId1"/>
    <sheet name="CDKT2007" sheetId="2" state="hidden" r:id="rId2"/>
    <sheet name="KQKD 2007" sheetId="3" state="hidden" r:id="rId3"/>
    <sheet name="KQKD Q4-07" sheetId="4" state="hidden" r:id="rId4"/>
  </sheets>
  <definedNames>
    <definedName name="_xlnm.Print_Area" localSheetId="0">'Bao cao TC tom tat'!$B$2:$H$103</definedName>
  </definedNames>
  <calcPr fullCalcOnLoad="1"/>
</workbook>
</file>

<file path=xl/comments3.xml><?xml version="1.0" encoding="utf-8"?>
<comments xmlns="http://schemas.openxmlformats.org/spreadsheetml/2006/main">
  <authors>
    <author>Mr. Thang</author>
  </authors>
  <commentList>
    <comment ref="H34" authorId="0">
      <text>
        <r>
          <rPr>
            <b/>
            <sz val="8"/>
            <rFont val="Tahoma"/>
            <family val="0"/>
          </rPr>
          <t>Mr. Thang:</t>
        </r>
        <r>
          <rPr>
            <sz val="8"/>
            <rFont val="Tahoma"/>
            <family val="0"/>
          </rPr>
          <t xml:space="preserve">
Loi nhuan tăng tuơng ướng phần hao mòn TSCĐ bán nội bộ bị lọai ra toi quý 4 là  641,934,996 đ</t>
        </r>
      </text>
    </comment>
  </commentList>
</comments>
</file>

<file path=xl/comments4.xml><?xml version="1.0" encoding="utf-8"?>
<comments xmlns="http://schemas.openxmlformats.org/spreadsheetml/2006/main">
  <authors>
    <author>Mr. Thang</author>
  </authors>
  <commentList>
    <comment ref="H34" authorId="0">
      <text>
        <r>
          <rPr>
            <b/>
            <sz val="8"/>
            <rFont val="Tahoma"/>
            <family val="0"/>
          </rPr>
          <t>Mr. Thang:</t>
        </r>
        <r>
          <rPr>
            <sz val="8"/>
            <rFont val="Tahoma"/>
            <family val="0"/>
          </rPr>
          <t xml:space="preserve">
Loi nhuan tăng tuơng ướng phần hao mòn TSCĐ bán nội bộ bị lọai ra quý 3 là  481,451,247</t>
        </r>
      </text>
    </comment>
    <comment ref="L34" authorId="0">
      <text>
        <r>
          <rPr>
            <b/>
            <sz val="8"/>
            <rFont val="Tahoma"/>
            <family val="0"/>
          </rPr>
          <t>Mr. Thang:</t>
        </r>
        <r>
          <rPr>
            <sz val="8"/>
            <rFont val="Tahoma"/>
            <family val="0"/>
          </rPr>
          <t xml:space="preserve">
Loi nhuan tăng tuơng ướng phần hao mòn TSCĐ bán nội bộ bị lọai ra quý 3 là  481,451,247</t>
        </r>
      </text>
    </comment>
  </commentList>
</comments>
</file>

<file path=xl/sharedStrings.xml><?xml version="1.0" encoding="utf-8"?>
<sst xmlns="http://schemas.openxmlformats.org/spreadsheetml/2006/main" count="488" uniqueCount="384">
  <si>
    <t>COÂNG TY COÅ PHAÀN DAÀU KHÍ AN PHA S.G</t>
  </si>
  <si>
    <t>Phoøng 2.5 D &amp; 2.6 A Taàng 2 Toøa Nhaø E-Town 1,</t>
  </si>
  <si>
    <t>STT</t>
  </si>
  <si>
    <t>Noäi dung</t>
  </si>
  <si>
    <t>Soá ñaàu kyø</t>
  </si>
  <si>
    <t>Soá cuoái kyø</t>
  </si>
  <si>
    <t>(31/12/2007)</t>
  </si>
  <si>
    <t>I.A  BAÛNG CAÂN ÑOÁI KEÁ TOAÙN</t>
  </si>
  <si>
    <t>( Aùp duïng cho caùc doanh nghieäp trong lónh vöïc saûn xuaát, cheá bieán, dòch vuï)</t>
  </si>
  <si>
    <t>I</t>
  </si>
  <si>
    <t>Tieàn vaø caùc khoaûn töông ñöông tieàn</t>
  </si>
  <si>
    <t>Caùc khoaûn ñaàu tö taøi chính ngaén haïn</t>
  </si>
  <si>
    <t>Caùc khoaûn phaûi thu ngaén haïn</t>
  </si>
  <si>
    <t>Haøng toàn kho</t>
  </si>
  <si>
    <t>Taøi saûn ngaén haïn khaùc</t>
  </si>
  <si>
    <t>( 01/01/2007)</t>
  </si>
  <si>
    <t>II</t>
  </si>
  <si>
    <t xml:space="preserve">Taøi saûn daøi haïn </t>
  </si>
  <si>
    <t>Caùc khoaûn phaaûi thu daøi haïn</t>
  </si>
  <si>
    <t>Taøi saûn coá ñònh</t>
  </si>
  <si>
    <t>Taøi saûn coá ñònh höõu hình</t>
  </si>
  <si>
    <t>Taøi saûn coá ñònh voâ hình</t>
  </si>
  <si>
    <t>Taøi saûn coá ñònh thueâ taøi chính</t>
  </si>
  <si>
    <t>Chi phí xaây döïng cô baûn dôû dang</t>
  </si>
  <si>
    <t>Baát ñoäng saûn ñaàu tö</t>
  </si>
  <si>
    <t>III</t>
  </si>
  <si>
    <t>TOÅNG COÄNG TAØI SAÛN</t>
  </si>
  <si>
    <t>IV</t>
  </si>
  <si>
    <t>Nôï daøi haïn</t>
  </si>
  <si>
    <t>Nôï ngaén haïn</t>
  </si>
  <si>
    <t>V</t>
  </si>
  <si>
    <t>Voán chuû sôû höõu</t>
  </si>
  <si>
    <t>Voán ñaàu tö cuûa Chuû sôû höõu</t>
  </si>
  <si>
    <t>Coå phieáu quyõ</t>
  </si>
  <si>
    <t>Cheânh leäch ñaùnh giaù laïi taøi saûn</t>
  </si>
  <si>
    <t>Voán khaùc cuûa chuû sôû höõu</t>
  </si>
  <si>
    <t>Caùc quyõ</t>
  </si>
  <si>
    <t>Lôïi nhuaän sau thueá chöa phaân phoái</t>
  </si>
  <si>
    <t>Nguoàn voán ñaàu tö xaây döïng cô baûn</t>
  </si>
  <si>
    <t>Nguoàn kinh phí vaø caùc quyõ</t>
  </si>
  <si>
    <t>Quyõ khen thöôûng vaø phuùc lôïi</t>
  </si>
  <si>
    <t>Nguoàn kinh phí ñaõ hình thaønh TSCÑ</t>
  </si>
  <si>
    <t>VI</t>
  </si>
  <si>
    <t>TOÅNG COÄNG NGUOÀN VOÁN</t>
  </si>
  <si>
    <t>II.A KEÁT QUAÛ HOAÏT ÑOÄNG KINH DOANH</t>
  </si>
  <si>
    <t>Chæ tieâu</t>
  </si>
  <si>
    <t>Kyø baùo caùo</t>
  </si>
  <si>
    <t>Luõy keá</t>
  </si>
  <si>
    <t>Quyù 4 / 2007</t>
  </si>
  <si>
    <t>Naêm 2007</t>
  </si>
  <si>
    <t>Doanh thu baùn haøng vaø cung caáp dòch vuï</t>
  </si>
  <si>
    <t>Caùc khoaûn giaûm tröø doanh thu</t>
  </si>
  <si>
    <t>Doanh thu thuaàn veà baùn haøng vaø cung caáp dòch vuï</t>
  </si>
  <si>
    <t>Giaù voán haøng baùn</t>
  </si>
  <si>
    <t>Laõi goäp veà baùn haøng vaø cung caáp dòch vuï</t>
  </si>
  <si>
    <t>Doanh thu hoaït ñoäng taøi chính</t>
  </si>
  <si>
    <t>Chi phí taøi chính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</si>
  <si>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</si>
  <si>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</si>
  <si>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</si>
  <si>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</si>
  <si>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</si>
  <si>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>Lôïi nhuaän khaùc</t>
  </si>
  <si>
    <t>Toång lôïi nhuaän keá toaùn tröôùc thueá</t>
  </si>
  <si>
    <t>Thueá thu nhaäp doanh nghieäp</t>
  </si>
  <si>
    <t>Lôïi nhuaän sau thueá thu nhaäp doanh nghieäp</t>
  </si>
  <si>
    <t>Laõi cô baûn treân coå phieáu</t>
  </si>
  <si>
    <t>Coå töùc treân moãi coå phieáu</t>
  </si>
  <si>
    <t>V. CAÙC CHÆ TIEÂU TAØI CHÍNH CÔ BAÛN</t>
  </si>
  <si>
    <t>-</t>
  </si>
  <si>
    <t>Thaëng dö voán coå phaàn</t>
  </si>
  <si>
    <t>NAÊM 2007</t>
  </si>
  <si>
    <t>Ñôn vò tính: Ñoàng</t>
  </si>
  <si>
    <t>Mẫu B 01-DN/HN</t>
  </si>
  <si>
    <t>Phòng 2.5D &amp; 2.6 A, tầng 2, Etown</t>
  </si>
  <si>
    <t>Ban hành theo QĐ số 15/2006/QĐ-BTC</t>
  </si>
  <si>
    <t>Số 264 Công Hoà, Q. Tân Bình, TP HCM</t>
  </si>
  <si>
    <t>ngày 20/03/2006 và thông tư số 23/2005/TT-BTC</t>
  </si>
  <si>
    <t>Diện thoại: 8127155  FAX: 8127762</t>
  </si>
  <si>
    <t>ngày 30/03/2005 của Bộ trưởng BTC</t>
  </si>
  <si>
    <t>BẢNG CÂN ĐỐI KẾ TOÁN HỢP NHẤT</t>
  </si>
  <si>
    <t>TẠI NGÀY: 31 Tháng 12 Năm 2007</t>
  </si>
  <si>
    <t>Nội dung</t>
  </si>
  <si>
    <t>Mã</t>
  </si>
  <si>
    <t>TM</t>
  </si>
  <si>
    <t>Số cuối kỳ</t>
  </si>
  <si>
    <t>Số đầu năm</t>
  </si>
  <si>
    <t>A. Tµi s¶n ng¾n h¹n (100=110+120+130+140+150)</t>
  </si>
  <si>
    <t>100</t>
  </si>
  <si>
    <t xml:space="preserve">     I - TiÒn vµ c¸c kho¶n t­¬ng ®­¬ng tiÒn</t>
  </si>
  <si>
    <t>110</t>
  </si>
  <si>
    <t xml:space="preserve">             1. TiÒn</t>
  </si>
  <si>
    <t>111</t>
  </si>
  <si>
    <t xml:space="preserve">             2. C¸c kho¶n t­¬ng ®­¬ng tiÒn</t>
  </si>
  <si>
    <t>112</t>
  </si>
  <si>
    <t xml:space="preserve">     II - C¸c kho¶n ®Çu t­ tài chÝnh ng¾n h¹n</t>
  </si>
  <si>
    <t>120</t>
  </si>
  <si>
    <t xml:space="preserve">             1. §Çu t­ ng¾n h¹n</t>
  </si>
  <si>
    <t>121</t>
  </si>
  <si>
    <t xml:space="preserve">             3. Dù phßng gi¶m gi¸ ®Çu t­ ng¾n h¹n (*)</t>
  </si>
  <si>
    <t>129</t>
  </si>
  <si>
    <t xml:space="preserve">     III - C¸c kho¶n ph¶i thu ng¾n h¹n</t>
  </si>
  <si>
    <t>130</t>
  </si>
  <si>
    <t xml:space="preserve">             1. Ph¶i thu kh¸ch hµng</t>
  </si>
  <si>
    <t>131</t>
  </si>
  <si>
    <t xml:space="preserve">             2. Tr¶ tr­íc cho ng­êi b¸n</t>
  </si>
  <si>
    <t>132</t>
  </si>
  <si>
    <t xml:space="preserve">             3. Ph¶i thu néi bé ng¾n h¹n</t>
  </si>
  <si>
    <t>133</t>
  </si>
  <si>
    <t xml:space="preserve">             4. Ph¶i thu theo tiÕn ®é hîp ®ång XD</t>
  </si>
  <si>
    <t>134</t>
  </si>
  <si>
    <t xml:space="preserve">             5. C¸c kho¶n ph¶i thu kh¸c</t>
  </si>
  <si>
    <t>135</t>
  </si>
  <si>
    <t xml:space="preserve">             6. Dù phßng c¸c kho¶n ph¶i thu khã ®ßi(*)</t>
  </si>
  <si>
    <t>139</t>
  </si>
  <si>
    <t xml:space="preserve">     IV - Hµng tån kho</t>
  </si>
  <si>
    <t>140</t>
  </si>
  <si>
    <t xml:space="preserve">             1. Hµng tån kho</t>
  </si>
  <si>
    <t>141</t>
  </si>
  <si>
    <t xml:space="preserve">             2. Dù phßng gi¶m gi¸ hµng tån kho(*)</t>
  </si>
  <si>
    <t>149</t>
  </si>
  <si>
    <t xml:space="preserve">     V - Tµi s¶n ng¾n h¹n kh¸c</t>
  </si>
  <si>
    <t>150</t>
  </si>
  <si>
    <t xml:space="preserve">             1. Chi phÝ tr¶ tr­íc ng¾n h¹n</t>
  </si>
  <si>
    <t>151</t>
  </si>
  <si>
    <t xml:space="preserve">             2. ThuÕ GTGT ®­îc khÊu trõ</t>
  </si>
  <si>
    <t>152</t>
  </si>
  <si>
    <t xml:space="preserve">             3. ThuÕ vµ c¸c kho¶n ph¶i thu nhµ n­íc</t>
  </si>
  <si>
    <t>154</t>
  </si>
  <si>
    <t>158</t>
  </si>
  <si>
    <t>B. Tµi s¶n dµi h¹n (200=210+220+240+250+260)</t>
  </si>
  <si>
    <t>200</t>
  </si>
  <si>
    <t xml:space="preserve">     I - C¸c kho¶n ph¶i thu dµi h¹n</t>
  </si>
  <si>
    <t>210</t>
  </si>
  <si>
    <t xml:space="preserve">             1. Ph¶i thu dµi h¹n cña kh¸ch hµng</t>
  </si>
  <si>
    <t>211</t>
  </si>
  <si>
    <t xml:space="preserve">             2. Vèn kinh doanh ë ®¬n vÞ trùc thuéc</t>
  </si>
  <si>
    <t>212</t>
  </si>
  <si>
    <t xml:space="preserve">             3. Ph¶i thu dµi h¹n néi bé</t>
  </si>
  <si>
    <t>213</t>
  </si>
  <si>
    <t xml:space="preserve">             4. Ph¶i thu dµi h¹n kh¸c</t>
  </si>
  <si>
    <t>218</t>
  </si>
  <si>
    <t xml:space="preserve">             5. Dù phßng ph¶i thu dµi h¹n khã ®ßi (*)</t>
  </si>
  <si>
    <t>219</t>
  </si>
  <si>
    <t xml:space="preserve">     II - Tµi s¶n cè ®Þnh</t>
  </si>
  <si>
    <t>220</t>
  </si>
  <si>
    <t xml:space="preserve">             1. Tµi s¶n cè ®Þnh h÷u h×nh</t>
  </si>
  <si>
    <t>221</t>
  </si>
  <si>
    <t xml:space="preserve">                     - Nguyªn gi¸</t>
  </si>
  <si>
    <t>222</t>
  </si>
  <si>
    <t xml:space="preserve">                     - Gi¸ trÞ hao mßn luü kÕ(*)</t>
  </si>
  <si>
    <t>223</t>
  </si>
  <si>
    <t xml:space="preserve">             2. Tµi s¶n cè ®Þnh thuª tµi chÝnh</t>
  </si>
  <si>
    <t>224</t>
  </si>
  <si>
    <t>225</t>
  </si>
  <si>
    <t>226</t>
  </si>
  <si>
    <t xml:space="preserve">             3. Tµi s¶n cè ®Þnh v« h×nh</t>
  </si>
  <si>
    <t>227</t>
  </si>
  <si>
    <t>228</t>
  </si>
  <si>
    <t>229</t>
  </si>
  <si>
    <t xml:space="preserve">             4. Chi phÝ x©y dùng c¬ b¶n dë dang</t>
  </si>
  <si>
    <t>230</t>
  </si>
  <si>
    <t xml:space="preserve">     III - BÊt ®éng s¶n ®Çu t­</t>
  </si>
  <si>
    <t>240</t>
  </si>
  <si>
    <t>241</t>
  </si>
  <si>
    <t>242</t>
  </si>
  <si>
    <t xml:space="preserve">     IV - C¸c kho¶n ®Çu t­ tµi chÝnh dµi h¹n</t>
  </si>
  <si>
    <t>250</t>
  </si>
  <si>
    <t xml:space="preserve">            1. §Çu t­ vµo c«ng ty con</t>
  </si>
  <si>
    <t>251</t>
  </si>
  <si>
    <t xml:space="preserve">            2. §Çu t­ vµo c«ng ty liªn kÕt, liªn doanh</t>
  </si>
  <si>
    <t>252</t>
  </si>
  <si>
    <t xml:space="preserve">            3. §Çu t­ dµi h¹n kh¸c</t>
  </si>
  <si>
    <t>258</t>
  </si>
  <si>
    <t xml:space="preserve">           4. Dù phßng gi¶m gi¸ ®Çu t­ tµi chÝnh dµi h¹n(*)</t>
  </si>
  <si>
    <t>259</t>
  </si>
  <si>
    <t xml:space="preserve">     V - Lợi thế thương mại</t>
  </si>
  <si>
    <t xml:space="preserve">     VI. Tµi s¶n dµi h¹n kh¸c</t>
  </si>
  <si>
    <t xml:space="preserve">           1. Chi phÝ tr¶ tr­íc dµi h¹n</t>
  </si>
  <si>
    <t>261</t>
  </si>
  <si>
    <t xml:space="preserve">           2. Tµi s¶n thuÕ thu nhËp ho·n l¹i</t>
  </si>
  <si>
    <t>262</t>
  </si>
  <si>
    <t xml:space="preserve">           3. Tµi s¶n dµi h¹n kh¸c</t>
  </si>
  <si>
    <t>268</t>
  </si>
  <si>
    <t>Tæng tµi s¶n</t>
  </si>
  <si>
    <t>270</t>
  </si>
  <si>
    <t>Tæng nguån vèn</t>
  </si>
  <si>
    <t>440</t>
  </si>
  <si>
    <t>A. Nî ph¶i tr¶ (300=310+330)</t>
  </si>
  <si>
    <t>300</t>
  </si>
  <si>
    <t xml:space="preserve">      I - Nî ng¾n h¹n</t>
  </si>
  <si>
    <t>310</t>
  </si>
  <si>
    <t xml:space="preserve">             1. Vay vµ nî ng¾n h¹n</t>
  </si>
  <si>
    <t>311</t>
  </si>
  <si>
    <t xml:space="preserve">             2. Ph¶i tr¶ ng­êi b¸n</t>
  </si>
  <si>
    <t>312</t>
  </si>
  <si>
    <t xml:space="preserve">             3. Ng­êi mua tr¶ tiÒn tr­íc</t>
  </si>
  <si>
    <t>313</t>
  </si>
  <si>
    <t xml:space="preserve">             4. ThuÕ vµ c¸c kho¶n ph¶i nép nhµ n­íc</t>
  </si>
  <si>
    <t>314</t>
  </si>
  <si>
    <t xml:space="preserve">             5. Ph¶i tr¶ ng­êi lao ®éng</t>
  </si>
  <si>
    <t>315</t>
  </si>
  <si>
    <t xml:space="preserve">             6. Chi phÝ ph¶i tr¶</t>
  </si>
  <si>
    <t>316</t>
  </si>
  <si>
    <t xml:space="preserve">             7. Ph¶i tr¶ néi bé</t>
  </si>
  <si>
    <t>317</t>
  </si>
  <si>
    <t xml:space="preserve">             8. Ph¶i tr¶ theo tiÕn ®é kÕ ho¹ch hîp ®ång XD</t>
  </si>
  <si>
    <t>318</t>
  </si>
  <si>
    <t xml:space="preserve">             9. C¸c kho¶n ph¶i tr¶, ph¶i nép ng¾n h¹n kh¸c</t>
  </si>
  <si>
    <t>319</t>
  </si>
  <si>
    <t xml:space="preserve">             10. Dù phßng ph¶i tr¶, ng¾n h¹n</t>
  </si>
  <si>
    <t>320</t>
  </si>
  <si>
    <t xml:space="preserve">     II - Nî dµi h¹n</t>
  </si>
  <si>
    <t>330</t>
  </si>
  <si>
    <t xml:space="preserve">             1. Ph¶i tr¶ dµi h¹n ng­êi b¸n</t>
  </si>
  <si>
    <t>331</t>
  </si>
  <si>
    <t xml:space="preserve">             2. Ph¶i tr¶ dµi h¹n néi bé</t>
  </si>
  <si>
    <t>332</t>
  </si>
  <si>
    <t xml:space="preserve">             3. Ph¶i tr¶ dµi h¹n kh¸c</t>
  </si>
  <si>
    <t>333</t>
  </si>
  <si>
    <t xml:space="preserve">             4. Vay vµ nî dµi h¹n</t>
  </si>
  <si>
    <t>334</t>
  </si>
  <si>
    <t xml:space="preserve">             5. ThuÕ thu nhËp ho·n l¹i ph¶i tr¶</t>
  </si>
  <si>
    <t>335</t>
  </si>
  <si>
    <t xml:space="preserve">             6. Dù phßng trî cÊp mÊt viÖc lµm</t>
  </si>
  <si>
    <t>336</t>
  </si>
  <si>
    <t xml:space="preserve">             7. Dù phßng ph¶i tr¶ dµi h¹n</t>
  </si>
  <si>
    <t>337</t>
  </si>
  <si>
    <t>B.  Vèn chñ së h÷u (400=410+430)</t>
  </si>
  <si>
    <t>400</t>
  </si>
  <si>
    <t xml:space="preserve">     I - Vèn chñ së h÷u</t>
  </si>
  <si>
    <t>410</t>
  </si>
  <si>
    <t xml:space="preserve">             1. Vèn ®Çu t­ cña chñ së h÷u</t>
  </si>
  <si>
    <t>411</t>
  </si>
  <si>
    <t xml:space="preserve">             2. ThÆng d­ vèn cæ phÇn</t>
  </si>
  <si>
    <t>412</t>
  </si>
  <si>
    <t xml:space="preserve">             3. Vèn kh¸c cña chñ së h÷u</t>
  </si>
  <si>
    <t>413</t>
  </si>
  <si>
    <t xml:space="preserve">             4. Cæ phiÕu quü (*)</t>
  </si>
  <si>
    <t>414</t>
  </si>
  <si>
    <t xml:space="preserve">             5. Chªnh lÖch ®¸nh gi¸ l¹i tµi s¶n</t>
  </si>
  <si>
    <t>415</t>
  </si>
  <si>
    <t xml:space="preserve">             6. Chªnh lÖch tû gi¸ hèi ®o¸i</t>
  </si>
  <si>
    <t>416</t>
  </si>
  <si>
    <t xml:space="preserve">             7. Quü ®Çu t­ ph¸t triÓn</t>
  </si>
  <si>
    <t>417</t>
  </si>
  <si>
    <t xml:space="preserve">             8. Quü dù phßng tµi chÝnh</t>
  </si>
  <si>
    <t>418</t>
  </si>
  <si>
    <t xml:space="preserve">             9. Quü kh¸c thuéc vèn chñ së h÷u</t>
  </si>
  <si>
    <t>419</t>
  </si>
  <si>
    <t xml:space="preserve">             10. Lîi nhuËn sau thuÕ ch­a ph©n phèi</t>
  </si>
  <si>
    <t>420</t>
  </si>
  <si>
    <t xml:space="preserve">             11. Nguån vèn ®Çu t­ XDCB</t>
  </si>
  <si>
    <t>421</t>
  </si>
  <si>
    <t xml:space="preserve">     II - Nguån kinh phÝ vµ quü kh¸c</t>
  </si>
  <si>
    <t>430</t>
  </si>
  <si>
    <t xml:space="preserve">             1. QuÜ khen th­ëng phóc lîi</t>
  </si>
  <si>
    <t>431</t>
  </si>
  <si>
    <t xml:space="preserve">             2. Nguån kinh phÝ</t>
  </si>
  <si>
    <t>432</t>
  </si>
  <si>
    <t xml:space="preserve">             3. Nguån kinh phÝ h×nh thµnh TSC§</t>
  </si>
  <si>
    <t>433</t>
  </si>
  <si>
    <t>C.  Lîi Ých cña cæ ®«ng thiÓu sè</t>
  </si>
  <si>
    <t/>
  </si>
  <si>
    <t>C¸c chØ tiªu ngoµi b¶ng</t>
  </si>
  <si>
    <t>KT</t>
  </si>
  <si>
    <t xml:space="preserve">     1. Tµi s¶n thuª ngoµi</t>
  </si>
  <si>
    <t>001</t>
  </si>
  <si>
    <t xml:space="preserve">     2. VËt t­ hµng ho¸ nhËn gi÷ hé, nhËn gia c«ng</t>
  </si>
  <si>
    <t>002</t>
  </si>
  <si>
    <t xml:space="preserve">     3. Hµng ho¸ nhËn b¸n hé, nhËn ký göi, ký c­îc</t>
  </si>
  <si>
    <t>003</t>
  </si>
  <si>
    <t xml:space="preserve">     4. Nî khã ®ßi ®· xö lý</t>
  </si>
  <si>
    <t>004</t>
  </si>
  <si>
    <t xml:space="preserve">     5. Ngo¹i tÖ c¸c lo¹i</t>
  </si>
  <si>
    <t>007</t>
  </si>
  <si>
    <t xml:space="preserve">     6. Dù to¸n chi sù nghiÖp dù ¸n</t>
  </si>
  <si>
    <t>008</t>
  </si>
  <si>
    <t>NGƯỜI LẬP BIỂU                                  KẾ TÓAN TRƯỞNG</t>
  </si>
  <si>
    <t>TỔNG GIÁM ĐỐC</t>
  </si>
  <si>
    <t>Mẫu số: B 02-DN/HN</t>
  </si>
  <si>
    <t>Phòng 2.5 D và 2.6 A Tầng 2 E.Town</t>
  </si>
  <si>
    <t>Ban hành theo QĐ số 15/2006/QĐ-BTC ngày 20/03/06</t>
  </si>
  <si>
    <t>364 Cộng Hoà, Q, Tân Bình TP HCM</t>
  </si>
  <si>
    <t>Thông tư số 21/2006/TT-BTC và thông tư số</t>
  </si>
  <si>
    <t>Điện thoại: 8127155  FAX: 812 7762</t>
  </si>
  <si>
    <t>Thông tư số 23/2005/TT-BTC</t>
  </si>
  <si>
    <t>KẾT QUẢ HOẠT ĐỘNG KINH DOANH HỢP NHẤT NĂM 2007</t>
  </si>
  <si>
    <t>Năm 2007</t>
  </si>
  <si>
    <t>Chỉ tiêu</t>
  </si>
  <si>
    <t>Kỳ này</t>
  </si>
  <si>
    <t>Năm 2006</t>
  </si>
  <si>
    <t>Doanh thu bán hàng &amp; cung cấp DV</t>
  </si>
  <si>
    <t>01</t>
  </si>
  <si>
    <t>Các khoản giảm trừ doanh thu</t>
  </si>
  <si>
    <t>02</t>
  </si>
  <si>
    <t>Doanh thu thuần về bán hàng và cung cấp DV</t>
  </si>
  <si>
    <t>10</t>
  </si>
  <si>
    <t>Giá vốn hàng bán</t>
  </si>
  <si>
    <t>11</t>
  </si>
  <si>
    <t>Lợi nhuận gộp về bán hàng, cung cấp dịch vụ</t>
  </si>
  <si>
    <t>20</t>
  </si>
  <si>
    <t>Doanh thu hoạt động tài chính</t>
  </si>
  <si>
    <t>21</t>
  </si>
  <si>
    <t>Chi phí hoạt động tài chính</t>
  </si>
  <si>
    <t>22</t>
  </si>
  <si>
    <t>Trong đó lãi vay</t>
  </si>
  <si>
    <t>23</t>
  </si>
  <si>
    <t>Chi phí bán hàng</t>
  </si>
  <si>
    <t>24</t>
  </si>
  <si>
    <t>Chi phí quản lý doanh nghiệp</t>
  </si>
  <si>
    <t>25</t>
  </si>
  <si>
    <t>Lợi nhuận thuần từ hoạt động kinh doanh</t>
  </si>
  <si>
    <t>30</t>
  </si>
  <si>
    <t>Thu nhập khác</t>
  </si>
  <si>
    <t>31</t>
  </si>
  <si>
    <t>Chi phí khác</t>
  </si>
  <si>
    <t>32</t>
  </si>
  <si>
    <t>Lợi nhuận khác (40=31-32)</t>
  </si>
  <si>
    <t>40</t>
  </si>
  <si>
    <t>Phần Lợi nhuận, lỗ trong công ty liên kết, LD</t>
  </si>
  <si>
    <t>Tổng lợi nhuận kế toán trước thuế (60=30+40)</t>
  </si>
  <si>
    <t>Thuế thu nhập doanh nghiệp</t>
  </si>
  <si>
    <t>Lợi nhuận sau thuế TNDN ( 70=60-61)</t>
  </si>
  <si>
    <t>17.1</t>
  </si>
  <si>
    <t>Lợi ích của Cổ đông thiểu số</t>
  </si>
  <si>
    <t>17.2</t>
  </si>
  <si>
    <t>Lợi nhuận sau thuế của công ty mẹ</t>
  </si>
  <si>
    <t>Lợi nhuận hoặc lỗ phân bổ cho cổ đông sở hữu CP phổ thông</t>
  </si>
  <si>
    <t>EPS</t>
  </si>
  <si>
    <t>Số cổ phiếu bình quân lưu hành trong kỳ của Công ty mẹ</t>
  </si>
  <si>
    <t>PE</t>
  </si>
  <si>
    <t>Lãi cơ bản trên cổ phiếu trình bày trên cơ sở  hợp nhất thông tin</t>
  </si>
  <si>
    <t>PE (bq)</t>
  </si>
  <si>
    <t>Dự kiến EPS cho cả năm 2007</t>
  </si>
  <si>
    <t>Ngày 18 Tháng 01 Năm 2008</t>
  </si>
  <si>
    <t>NGƯỜI LẬP BIỂU</t>
  </si>
  <si>
    <t>KẾ TOÁN TRƯỞNG</t>
  </si>
  <si>
    <t>HUỲNH BỬU TUẤN</t>
  </si>
  <si>
    <t>TRẦN MINH LOAN</t>
  </si>
  <si>
    <t>KẾT QUẢ HOẠT ĐỘNG KINH DOANH HỢP NHẤT ĐẾN QUÝ IV-2007</t>
  </si>
  <si>
    <t>Quý IV</t>
  </si>
  <si>
    <t>Quý III</t>
  </si>
  <si>
    <t>2007</t>
  </si>
  <si>
    <t>Ngày 17 Tháng 01 Năm 2008</t>
  </si>
  <si>
    <t>Taøi saûn daøi haïn khaùc</t>
  </si>
  <si>
    <t>Cheânh leäch tyû giaù hoái ñoaùi</t>
  </si>
  <si>
    <t>%</t>
  </si>
  <si>
    <t>Cô caáu taøi saûn</t>
  </si>
  <si>
    <t>Taøi saûn daøi haïn / Toång taøi saûn</t>
  </si>
  <si>
    <t>Taøi saûn ngaén haïn / Toång taøi saûn</t>
  </si>
  <si>
    <t>Nôï phaûi traû / Toång nguoàn voán</t>
  </si>
  <si>
    <t>Nguoàn voán chuû sôû höõu / Toång nguoàn voán</t>
  </si>
  <si>
    <t>Khaû naêng thanh toaùn nhanh</t>
  </si>
  <si>
    <t>Khaû naêng thanh toaùn hieän haønh</t>
  </si>
  <si>
    <t>Tyû suaát lôïi nhuaän</t>
  </si>
  <si>
    <t>Tyûø suaát lôïi nhuaän sau thueá / Toång taøi saûn</t>
  </si>
  <si>
    <t>Tyû suaát lôïi nhuaän sau thueá/ Doanh thu thuaàn</t>
  </si>
  <si>
    <t>Tyû suaát lôïi nhuaän sau thueá/ Nguoàn voán chuû sôû höõu</t>
  </si>
  <si>
    <t>Caùc khoaûn ñaàu tö taøi chính daøi haïn</t>
  </si>
  <si>
    <t>Nguoàn kinh phí</t>
  </si>
  <si>
    <t>Nôïâ phaûi traû</t>
  </si>
  <si>
    <t>Cô caáu nguoàn voán</t>
  </si>
  <si>
    <t>Ñôn vò</t>
  </si>
  <si>
    <t>Naêm 2006</t>
  </si>
  <si>
    <t xml:space="preserve">Kyù tröôùc </t>
  </si>
  <si>
    <t xml:space="preserve">Kyø naøy </t>
  </si>
  <si>
    <t>(Aùp duïng cho caùc doanh nghieäp trong lónh vöïc saûn xuaát, cheá bieán, dòch vuï)</t>
  </si>
  <si>
    <t>(Aùp duïng cho baùo caùo naêm)</t>
  </si>
  <si>
    <t>Taøi saûn ngaén haïn</t>
  </si>
  <si>
    <t xml:space="preserve">tính </t>
  </si>
  <si>
    <t>Laàn</t>
  </si>
  <si>
    <t>Ngaøy 17 Thaùng 01 Naêm 2008</t>
  </si>
  <si>
    <t>TOÅNG GIAÙM ÑOÁC</t>
  </si>
  <si>
    <t xml:space="preserve">             4. Tµi s¶n ng¾n h¹n kh¸c</t>
  </si>
  <si>
    <t>TRAÀN MINH LOAN</t>
  </si>
  <si>
    <t xml:space="preserve">  </t>
  </si>
  <si>
    <t>Lôïi ích cuûa coå ñoâng thieåu soá</t>
  </si>
  <si>
    <t>Lôïi ích cuûa Coâng ty meï</t>
  </si>
  <si>
    <t>VII</t>
  </si>
  <si>
    <t>Lôïi ích cuûa Coå ñoâng thieåu soá</t>
  </si>
  <si>
    <t>soá 364 Coäng Hoøa Quaän Taân Bình , TP Hoà Chí Minh</t>
  </si>
  <si>
    <t>BAÙO CAÙO TAØI CHÍNH TOÙM TAÉT HỢP NHẤT</t>
  </si>
  <si>
    <t>Lợi thế thuơng mại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</si>
</sst>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  <numFmt numFmtId="167" formatCode="_(* #,##0.000_);_(* \(#,##0.000\);_(* &quot;-&quot;??_);_(@_)"/>
    <numFmt numFmtId="168" formatCode="_-* #,##0_-;\-* #,##0_-;_-* &quot;-&quot;??_-;_-@_-"/>
    <numFmt numFmtId="169" formatCode="#,##0_)"/>
    <numFmt numFmtId="170" formatCode="#,##0.0000000_)"/>
  </numFmts>
  <fonts count="31">
    <font>
      <sz val="12"/>
      <name val="VNI-Times"/>
      <family val="0"/>
    </font>
    <font>
      <sz val="11"/>
      <name val="VNI-Times"/>
      <family val="0"/>
    </font>
    <font>
      <b/>
      <sz val="12"/>
      <name val="VNI-Times"/>
      <family val="0"/>
    </font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sz val="11"/>
      <color indexed="9"/>
      <name val="Arial"/>
      <family val="0"/>
    </font>
    <font>
      <sz val="8"/>
      <color indexed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2"/>
      <name val="Arial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VNI-Times"/>
      <family val="0"/>
    </font>
    <font>
      <i/>
      <sz val="12"/>
      <name val="VNI-Times"/>
      <family val="0"/>
    </font>
    <font>
      <b/>
      <sz val="14"/>
      <name val="VNI-Times"/>
      <family val="0"/>
    </font>
    <font>
      <sz val="14"/>
      <name val="VNI-Times"/>
      <family val="0"/>
    </font>
    <font>
      <b/>
      <sz val="8"/>
      <name val="VNI-Time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2" borderId="3" xfId="15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5" fontId="0" fillId="2" borderId="11" xfId="15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65" fontId="2" fillId="2" borderId="11" xfId="15" applyNumberFormat="1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165" fontId="2" fillId="2" borderId="15" xfId="15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5" fontId="2" fillId="2" borderId="2" xfId="15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65" fontId="2" fillId="2" borderId="5" xfId="15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65" fontId="2" fillId="2" borderId="1" xfId="15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165" fontId="0" fillId="2" borderId="15" xfId="15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5" fontId="0" fillId="2" borderId="2" xfId="15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165" fontId="0" fillId="2" borderId="5" xfId="15" applyNumberFormat="1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0" fillId="2" borderId="0" xfId="15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65" fontId="3" fillId="2" borderId="0" xfId="15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65" fontId="9" fillId="2" borderId="0" xfId="15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15" fontId="13" fillId="2" borderId="3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3" fontId="13" fillId="3" borderId="1" xfId="0" applyNumberFormat="1" applyFont="1" applyFill="1" applyBorder="1" applyAlignment="1">
      <alignment/>
    </xf>
    <xf numFmtId="165" fontId="13" fillId="3" borderId="1" xfId="15" applyNumberFormat="1" applyFont="1" applyFill="1" applyBorder="1" applyAlignment="1">
      <alignment/>
    </xf>
    <xf numFmtId="165" fontId="13" fillId="2" borderId="0" xfId="15" applyNumberFormat="1" applyFont="1" applyFill="1" applyAlignment="1">
      <alignment/>
    </xf>
    <xf numFmtId="0" fontId="14" fillId="3" borderId="28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3" fontId="13" fillId="3" borderId="28" xfId="0" applyNumberFormat="1" applyFont="1" applyFill="1" applyBorder="1" applyAlignment="1">
      <alignment/>
    </xf>
    <xf numFmtId="165" fontId="13" fillId="3" borderId="28" xfId="15" applyNumberFormat="1" applyFont="1" applyFill="1" applyBorder="1" applyAlignment="1">
      <alignment/>
    </xf>
    <xf numFmtId="0" fontId="16" fillId="2" borderId="28" xfId="0" applyFont="1" applyFill="1" applyBorder="1" applyAlignment="1">
      <alignment/>
    </xf>
    <xf numFmtId="0" fontId="17" fillId="2" borderId="28" xfId="0" applyFont="1" applyFill="1" applyBorder="1" applyAlignment="1">
      <alignment/>
    </xf>
    <xf numFmtId="3" fontId="3" fillId="2" borderId="28" xfId="0" applyNumberFormat="1" applyFont="1" applyFill="1" applyBorder="1" applyAlignment="1">
      <alignment/>
    </xf>
    <xf numFmtId="165" fontId="3" fillId="2" borderId="28" xfId="15" applyNumberFormat="1" applyFont="1" applyFill="1" applyBorder="1" applyAlignment="1">
      <alignment/>
    </xf>
    <xf numFmtId="0" fontId="17" fillId="3" borderId="28" xfId="0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165" fontId="13" fillId="3" borderId="28" xfId="15" applyNumberFormat="1" applyFont="1" applyFill="1" applyBorder="1" applyAlignment="1">
      <alignment/>
    </xf>
    <xf numFmtId="0" fontId="16" fillId="3" borderId="28" xfId="0" applyFont="1" applyFill="1" applyBorder="1" applyAlignment="1">
      <alignment/>
    </xf>
    <xf numFmtId="165" fontId="3" fillId="3" borderId="28" xfId="15" applyNumberFormat="1" applyFont="1" applyFill="1" applyBorder="1" applyAlignment="1">
      <alignment/>
    </xf>
    <xf numFmtId="0" fontId="14" fillId="2" borderId="28" xfId="0" applyFont="1" applyFill="1" applyBorder="1" applyAlignment="1">
      <alignment/>
    </xf>
    <xf numFmtId="0" fontId="14" fillId="4" borderId="29" xfId="0" applyFont="1" applyFill="1" applyBorder="1" applyAlignment="1">
      <alignment/>
    </xf>
    <xf numFmtId="0" fontId="17" fillId="4" borderId="29" xfId="0" applyFont="1" applyFill="1" applyBorder="1" applyAlignment="1">
      <alignment/>
    </xf>
    <xf numFmtId="3" fontId="3" fillId="4" borderId="29" xfId="0" applyNumberFormat="1" applyFont="1" applyFill="1" applyBorder="1" applyAlignment="1">
      <alignment/>
    </xf>
    <xf numFmtId="165" fontId="13" fillId="4" borderId="29" xfId="15" applyNumberFormat="1" applyFont="1" applyFill="1" applyBorder="1" applyAlignment="1">
      <alignment/>
    </xf>
    <xf numFmtId="3" fontId="3" fillId="4" borderId="30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3" fillId="4" borderId="28" xfId="15" applyNumberFormat="1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7" fillId="3" borderId="3" xfId="0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165" fontId="3" fillId="3" borderId="3" xfId="15" applyNumberFormat="1" applyFont="1" applyFill="1" applyBorder="1" applyAlignment="1">
      <alignment/>
    </xf>
    <xf numFmtId="0" fontId="14" fillId="4" borderId="31" xfId="0" applyFont="1" applyFill="1" applyBorder="1" applyAlignment="1">
      <alignment/>
    </xf>
    <xf numFmtId="0" fontId="17" fillId="4" borderId="31" xfId="0" applyFont="1" applyFill="1" applyBorder="1" applyAlignment="1">
      <alignment/>
    </xf>
    <xf numFmtId="3" fontId="3" fillId="4" borderId="31" xfId="0" applyNumberFormat="1" applyFont="1" applyFill="1" applyBorder="1" applyAlignment="1">
      <alignment/>
    </xf>
    <xf numFmtId="165" fontId="13" fillId="4" borderId="31" xfId="15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3" fillId="2" borderId="0" xfId="15" applyNumberFormat="1" applyFont="1" applyFill="1" applyBorder="1" applyAlignment="1">
      <alignment/>
    </xf>
    <xf numFmtId="0" fontId="1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166" fontId="4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15" fontId="4" fillId="2" borderId="3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165" fontId="6" fillId="2" borderId="7" xfId="15" applyNumberFormat="1" applyFont="1" applyFill="1" applyBorder="1" applyAlignment="1">
      <alignment/>
    </xf>
    <xf numFmtId="165" fontId="4" fillId="2" borderId="7" xfId="15" applyNumberFormat="1" applyFont="1" applyFill="1" applyBorder="1" applyAlignment="1">
      <alignment/>
    </xf>
    <xf numFmtId="165" fontId="4" fillId="2" borderId="0" xfId="15" applyNumberFormat="1" applyFont="1" applyFill="1" applyAlignment="1">
      <alignment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165" fontId="6" fillId="2" borderId="11" xfId="15" applyNumberFormat="1" applyFont="1" applyFill="1" applyBorder="1" applyAlignment="1">
      <alignment/>
    </xf>
    <xf numFmtId="165" fontId="6" fillId="2" borderId="11" xfId="15" applyNumberFormat="1" applyFont="1" applyFill="1" applyBorder="1" applyAlignment="1">
      <alignment/>
    </xf>
    <xf numFmtId="165" fontId="6" fillId="2" borderId="0" xfId="15" applyNumberFormat="1" applyFont="1" applyFill="1" applyAlignment="1">
      <alignment/>
    </xf>
    <xf numFmtId="3" fontId="4" fillId="2" borderId="11" xfId="0" applyNumberFormat="1" applyFont="1" applyFill="1" applyBorder="1" applyAlignment="1">
      <alignment/>
    </xf>
    <xf numFmtId="165" fontId="6" fillId="3" borderId="11" xfId="15" applyNumberFormat="1" applyFont="1" applyFill="1" applyBorder="1" applyAlignment="1">
      <alignment/>
    </xf>
    <xf numFmtId="165" fontId="4" fillId="2" borderId="11" xfId="15" applyNumberFormat="1" applyFont="1" applyFill="1" applyBorder="1" applyAlignment="1">
      <alignment/>
    </xf>
    <xf numFmtId="0" fontId="21" fillId="2" borderId="13" xfId="0" applyFont="1" applyFill="1" applyBorder="1" applyAlignment="1">
      <alignment/>
    </xf>
    <xf numFmtId="165" fontId="6" fillId="4" borderId="11" xfId="15" applyNumberFormat="1" applyFont="1" applyFill="1" applyBorder="1" applyAlignment="1">
      <alignment/>
    </xf>
    <xf numFmtId="165" fontId="23" fillId="2" borderId="11" xfId="15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horizontal="left"/>
    </xf>
    <xf numFmtId="165" fontId="6" fillId="2" borderId="0" xfId="0" applyNumberFormat="1" applyFont="1" applyFill="1" applyAlignment="1">
      <alignment/>
    </xf>
    <xf numFmtId="0" fontId="6" fillId="2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167" fontId="4" fillId="2" borderId="35" xfId="15" applyNumberFormat="1" applyFont="1" applyFill="1" applyBorder="1" applyAlignment="1">
      <alignment/>
    </xf>
    <xf numFmtId="165" fontId="6" fillId="2" borderId="35" xfId="15" applyNumberFormat="1" applyFont="1" applyFill="1" applyBorder="1" applyAlignment="1">
      <alignment/>
    </xf>
    <xf numFmtId="165" fontId="6" fillId="2" borderId="35" xfId="15" applyNumberFormat="1" applyFont="1" applyFill="1" applyBorder="1" applyAlignment="1">
      <alignment/>
    </xf>
    <xf numFmtId="0" fontId="6" fillId="2" borderId="0" xfId="0" applyFont="1" applyFill="1" applyAlignment="1">
      <alignment horizontal="left"/>
    </xf>
    <xf numFmtId="9" fontId="6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15" fontId="4" fillId="2" borderId="3" xfId="0" applyNumberFormat="1" applyFont="1" applyFill="1" applyBorder="1" applyAlignment="1" quotePrefix="1">
      <alignment horizontal="center"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3" fontId="4" fillId="2" borderId="32" xfId="0" applyNumberFormat="1" applyFont="1" applyFill="1" applyBorder="1" applyAlignment="1">
      <alignment/>
    </xf>
    <xf numFmtId="3" fontId="4" fillId="2" borderId="34" xfId="0" applyNumberFormat="1" applyFont="1" applyFill="1" applyBorder="1" applyAlignment="1">
      <alignment/>
    </xf>
    <xf numFmtId="165" fontId="4" fillId="2" borderId="35" xfId="15" applyNumberFormat="1" applyFont="1" applyFill="1" applyBorder="1" applyAlignment="1">
      <alignment/>
    </xf>
    <xf numFmtId="165" fontId="2" fillId="2" borderId="7" xfId="15" applyNumberFormat="1" applyFont="1" applyFill="1" applyBorder="1" applyAlignment="1">
      <alignment/>
    </xf>
    <xf numFmtId="0" fontId="26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5" fontId="2" fillId="2" borderId="19" xfId="15" applyNumberFormat="1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9" fontId="0" fillId="2" borderId="19" xfId="19" applyFont="1" applyFill="1" applyBorder="1" applyAlignment="1">
      <alignment/>
    </xf>
    <xf numFmtId="9" fontId="0" fillId="2" borderId="11" xfId="19" applyFont="1" applyFill="1" applyBorder="1" applyAlignment="1">
      <alignment/>
    </xf>
    <xf numFmtId="9" fontId="0" fillId="2" borderId="25" xfId="19" applyFont="1" applyFill="1" applyBorder="1" applyAlignment="1">
      <alignment/>
    </xf>
    <xf numFmtId="0" fontId="27" fillId="2" borderId="0" xfId="0" applyFont="1" applyFill="1" applyAlignment="1">
      <alignment/>
    </xf>
    <xf numFmtId="165" fontId="27" fillId="2" borderId="5" xfId="15" applyNumberFormat="1" applyFont="1" applyFill="1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65" fontId="2" fillId="3" borderId="11" xfId="15" applyNumberFormat="1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65" fontId="2" fillId="3" borderId="15" xfId="15" applyNumberFormat="1" applyFont="1" applyFill="1" applyBorder="1" applyAlignment="1">
      <alignment/>
    </xf>
    <xf numFmtId="164" fontId="0" fillId="2" borderId="11" xfId="15" applyNumberFormat="1" applyFont="1" applyFill="1" applyBorder="1" applyAlignment="1">
      <alignment/>
    </xf>
    <xf numFmtId="165" fontId="2" fillId="2" borderId="0" xfId="15" applyNumberFormat="1" applyFont="1" applyFill="1" applyAlignment="1">
      <alignment/>
    </xf>
    <xf numFmtId="0" fontId="0" fillId="2" borderId="7" xfId="0" applyFont="1" applyFill="1" applyBorder="1" applyAlignment="1">
      <alignment/>
    </xf>
    <xf numFmtId="0" fontId="0" fillId="2" borderId="11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5" fontId="4" fillId="2" borderId="0" xfId="15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8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2933700</xdr:colOff>
      <xdr:row>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33375" y="219075"/>
          <a:ext cx="29241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An pha Petrol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3</xdr:col>
      <xdr:colOff>1019175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3200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An pha Petrol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3</xdr:col>
      <xdr:colOff>1019175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35052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An pha Petrol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09"/>
  <sheetViews>
    <sheetView tabSelected="1" zoomScale="85" zoomScaleNormal="85" workbookViewId="0" topLeftCell="A32">
      <selection activeCell="D55" sqref="D55"/>
    </sheetView>
  </sheetViews>
  <sheetFormatPr defaultColWidth="8.796875" defaultRowHeight="15"/>
  <cols>
    <col min="1" max="1" width="8.3984375" style="1" customWidth="1"/>
    <col min="2" max="2" width="4.5" style="1" customWidth="1"/>
    <col min="3" max="3" width="1.8984375" style="1" customWidth="1"/>
    <col min="4" max="4" width="40.8984375" style="1" customWidth="1"/>
    <col min="5" max="5" width="4.59765625" style="1" customWidth="1"/>
    <col min="6" max="6" width="6.69921875" style="1" customWidth="1"/>
    <col min="7" max="7" width="22.8984375" style="1" customWidth="1"/>
    <col min="8" max="8" width="23.5" style="1" customWidth="1"/>
    <col min="9" max="9" width="29.5" style="1" customWidth="1"/>
    <col min="10" max="16384" width="9" style="1" customWidth="1"/>
  </cols>
  <sheetData>
    <row r="1" ht="16.5" hidden="1"/>
    <row r="2" spans="2:8" ht="0.75" customHeight="1">
      <c r="B2" s="216"/>
      <c r="C2" s="216"/>
      <c r="D2" s="216"/>
      <c r="E2" s="216"/>
      <c r="F2" s="216"/>
      <c r="G2" s="216"/>
      <c r="H2" s="216"/>
    </row>
    <row r="3" spans="2:8" ht="16.5" hidden="1">
      <c r="B3" s="217"/>
      <c r="C3" s="217"/>
      <c r="D3" s="217"/>
      <c r="E3" s="217"/>
      <c r="F3" s="217"/>
      <c r="G3" s="217"/>
      <c r="H3" s="217"/>
    </row>
    <row r="4" spans="2:8" ht="16.5">
      <c r="B4" s="217"/>
      <c r="C4" s="217"/>
      <c r="D4" s="217"/>
      <c r="E4" s="217"/>
      <c r="F4" s="217"/>
      <c r="G4" s="217"/>
      <c r="H4" s="217"/>
    </row>
    <row r="5" ht="11.25" customHeight="1"/>
    <row r="6" spans="2:8" ht="21">
      <c r="B6" s="2" t="s">
        <v>0</v>
      </c>
      <c r="E6" s="237" t="s">
        <v>382</v>
      </c>
      <c r="F6" s="238"/>
      <c r="G6" s="237"/>
      <c r="H6" s="237"/>
    </row>
    <row r="7" spans="2:8" ht="21">
      <c r="B7" s="123" t="s">
        <v>1</v>
      </c>
      <c r="C7" s="123"/>
      <c r="D7" s="123"/>
      <c r="E7" s="238"/>
      <c r="F7" s="239" t="s">
        <v>71</v>
      </c>
      <c r="G7" s="239"/>
      <c r="H7" s="239"/>
    </row>
    <row r="8" spans="2:4" ht="16.5">
      <c r="B8" s="123" t="s">
        <v>381</v>
      </c>
      <c r="C8" s="123"/>
      <c r="D8" s="123"/>
    </row>
    <row r="9" ht="9.75" customHeight="1"/>
    <row r="10" ht="18">
      <c r="B10" s="2" t="s">
        <v>7</v>
      </c>
    </row>
    <row r="11" spans="2:8" ht="16.5">
      <c r="B11" s="196" t="s">
        <v>8</v>
      </c>
      <c r="H11" s="1" t="s">
        <v>72</v>
      </c>
    </row>
    <row r="12" spans="2:8" ht="18">
      <c r="B12" s="3" t="s">
        <v>2</v>
      </c>
      <c r="C12" s="213" t="s">
        <v>3</v>
      </c>
      <c r="D12" s="214"/>
      <c r="E12" s="214"/>
      <c r="F12" s="215"/>
      <c r="G12" s="3" t="s">
        <v>4</v>
      </c>
      <c r="H12" s="3" t="s">
        <v>5</v>
      </c>
    </row>
    <row r="13" spans="2:8" ht="18">
      <c r="B13" s="5"/>
      <c r="C13" s="6"/>
      <c r="D13" s="7"/>
      <c r="E13" s="7"/>
      <c r="F13" s="8"/>
      <c r="G13" s="9" t="s">
        <v>15</v>
      </c>
      <c r="H13" s="9" t="s">
        <v>6</v>
      </c>
    </row>
    <row r="14" spans="2:8" ht="18">
      <c r="B14" s="10" t="s">
        <v>9</v>
      </c>
      <c r="C14" s="11" t="s">
        <v>369</v>
      </c>
      <c r="D14" s="12"/>
      <c r="E14" s="13"/>
      <c r="F14" s="14"/>
      <c r="G14" s="187">
        <f>SUM(G15:G19)</f>
        <v>69274241194</v>
      </c>
      <c r="H14" s="187">
        <f>SUM(H15:H19)</f>
        <v>197928924036.00006</v>
      </c>
    </row>
    <row r="15" spans="2:8" ht="16.5">
      <c r="B15" s="15">
        <v>1</v>
      </c>
      <c r="C15" s="16" t="s">
        <v>10</v>
      </c>
      <c r="D15" s="17"/>
      <c r="E15" s="17"/>
      <c r="F15" s="18"/>
      <c r="G15" s="19">
        <f>CDKT2007!J13</f>
        <v>9086994087</v>
      </c>
      <c r="H15" s="19">
        <f>CDKT2007!F13</f>
        <v>67479570658.230095</v>
      </c>
    </row>
    <row r="16" spans="2:8" ht="16.5">
      <c r="B16" s="15">
        <v>2</v>
      </c>
      <c r="C16" s="16" t="s">
        <v>11</v>
      </c>
      <c r="D16" s="17"/>
      <c r="E16" s="17"/>
      <c r="F16" s="18"/>
      <c r="G16" s="19">
        <f>CDKT2007!J16</f>
        <v>13228000000</v>
      </c>
      <c r="H16" s="19">
        <f>CDKT2007!F16</f>
        <v>250000000</v>
      </c>
    </row>
    <row r="17" spans="2:8" ht="16.5">
      <c r="B17" s="15">
        <v>3</v>
      </c>
      <c r="C17" s="16" t="s">
        <v>12</v>
      </c>
      <c r="D17" s="17"/>
      <c r="E17" s="17"/>
      <c r="F17" s="18"/>
      <c r="G17" s="19">
        <f>CDKT2007!J19</f>
        <v>43867314747</v>
      </c>
      <c r="H17" s="19">
        <f>CDKT2007!F19</f>
        <v>91426608111.99998</v>
      </c>
    </row>
    <row r="18" spans="2:8" ht="16.5">
      <c r="B18" s="15">
        <v>4</v>
      </c>
      <c r="C18" s="16" t="s">
        <v>13</v>
      </c>
      <c r="D18" s="17"/>
      <c r="E18" s="17"/>
      <c r="F18" s="18"/>
      <c r="G18" s="19">
        <f>CDKT2007!J26</f>
        <v>1257408324</v>
      </c>
      <c r="H18" s="19">
        <f>CDKT2007!F26</f>
        <v>14326414822.999998</v>
      </c>
    </row>
    <row r="19" spans="2:8" ht="16.5">
      <c r="B19" s="15">
        <v>5</v>
      </c>
      <c r="C19" s="16" t="s">
        <v>14</v>
      </c>
      <c r="D19" s="17"/>
      <c r="E19" s="17"/>
      <c r="F19" s="18"/>
      <c r="G19" s="19">
        <f>+CDKT2007!J29</f>
        <v>1834524036</v>
      </c>
      <c r="H19" s="19">
        <f>+CDKT2007!F29</f>
        <v>24446330442.769997</v>
      </c>
    </row>
    <row r="20" spans="2:8" ht="18">
      <c r="B20" s="20" t="s">
        <v>16</v>
      </c>
      <c r="C20" s="21" t="s">
        <v>17</v>
      </c>
      <c r="D20" s="17"/>
      <c r="E20" s="17"/>
      <c r="F20" s="18"/>
      <c r="G20" s="24">
        <f>+G21+G22+SUM(G27:G29)</f>
        <v>61234967241</v>
      </c>
      <c r="H20" s="24">
        <f>+H21+H22+SUM(H27:H30)</f>
        <v>383165022513</v>
      </c>
    </row>
    <row r="21" spans="2:8" ht="16.5">
      <c r="B21" s="15">
        <v>1</v>
      </c>
      <c r="C21" s="16" t="s">
        <v>18</v>
      </c>
      <c r="D21" s="17"/>
      <c r="E21" s="17"/>
      <c r="F21" s="18"/>
      <c r="G21" s="19">
        <f>+CDKT2007!J35</f>
        <v>0</v>
      </c>
      <c r="H21" s="19">
        <f>+CDKT2007!F35</f>
        <v>0</v>
      </c>
    </row>
    <row r="22" spans="2:8" ht="16.5">
      <c r="B22" s="15">
        <v>2</v>
      </c>
      <c r="C22" s="16" t="s">
        <v>19</v>
      </c>
      <c r="D22" s="17"/>
      <c r="E22" s="17"/>
      <c r="F22" s="18"/>
      <c r="G22" s="19">
        <f>SUM(G23:G26)</f>
        <v>48747817749</v>
      </c>
      <c r="H22" s="19">
        <f>SUM(H23:H26)</f>
        <v>101809308803</v>
      </c>
    </row>
    <row r="23" spans="2:8" ht="16.5">
      <c r="B23" s="15"/>
      <c r="C23" s="16" t="s">
        <v>69</v>
      </c>
      <c r="D23" s="17" t="s">
        <v>20</v>
      </c>
      <c r="E23" s="17"/>
      <c r="F23" s="18"/>
      <c r="G23" s="19">
        <f>CDKT2007!J42</f>
        <v>48736156273</v>
      </c>
      <c r="H23" s="19">
        <f>CDKT2007!F42</f>
        <v>87921816419</v>
      </c>
    </row>
    <row r="24" spans="2:8" ht="16.5">
      <c r="B24" s="15"/>
      <c r="C24" s="16" t="s">
        <v>69</v>
      </c>
      <c r="D24" s="17" t="s">
        <v>21</v>
      </c>
      <c r="E24" s="17"/>
      <c r="F24" s="18"/>
      <c r="G24" s="19">
        <f>CDKT2007!J48</f>
        <v>11661476</v>
      </c>
      <c r="H24" s="19">
        <v>13799402996</v>
      </c>
    </row>
    <row r="25" spans="2:8" ht="16.5">
      <c r="B25" s="15"/>
      <c r="C25" s="16" t="s">
        <v>69</v>
      </c>
      <c r="D25" s="17" t="s">
        <v>22</v>
      </c>
      <c r="E25" s="17"/>
      <c r="F25" s="18"/>
      <c r="G25" s="19">
        <f>+CDKT2007!J45</f>
        <v>0</v>
      </c>
      <c r="H25" s="19">
        <f>+CDKT2007!F45</f>
        <v>82109288</v>
      </c>
    </row>
    <row r="26" spans="2:8" ht="16.5">
      <c r="B26" s="15"/>
      <c r="C26" s="16" t="s">
        <v>69</v>
      </c>
      <c r="D26" s="17" t="s">
        <v>23</v>
      </c>
      <c r="E26" s="17"/>
      <c r="F26" s="18"/>
      <c r="G26" s="19">
        <f>CDKT2007!J51</f>
        <v>0</v>
      </c>
      <c r="H26" s="19">
        <f>CDKT2007!F51</f>
        <v>5980100</v>
      </c>
    </row>
    <row r="27" spans="2:8" ht="16.5">
      <c r="B27" s="15">
        <v>3</v>
      </c>
      <c r="C27" s="16" t="s">
        <v>24</v>
      </c>
      <c r="D27" s="17"/>
      <c r="E27" s="17"/>
      <c r="F27" s="18"/>
      <c r="G27" s="19">
        <f>+CDKT2007!J52</f>
        <v>0</v>
      </c>
      <c r="H27" s="19">
        <f>+CDKT2007!F52</f>
        <v>3034707000</v>
      </c>
    </row>
    <row r="28" spans="2:8" ht="16.5">
      <c r="B28" s="15">
        <v>4</v>
      </c>
      <c r="C28" s="16" t="s">
        <v>359</v>
      </c>
      <c r="D28" s="17"/>
      <c r="E28" s="17"/>
      <c r="F28" s="18"/>
      <c r="G28" s="19">
        <f>CDKT2007!J55</f>
        <v>0</v>
      </c>
      <c r="H28" s="19">
        <f>CDKT2007!F55</f>
        <v>15521664500</v>
      </c>
    </row>
    <row r="29" spans="2:9" ht="16.5">
      <c r="B29" s="15">
        <v>5</v>
      </c>
      <c r="C29" s="16" t="s">
        <v>345</v>
      </c>
      <c r="D29" s="17"/>
      <c r="E29" s="17"/>
      <c r="F29" s="18"/>
      <c r="G29" s="19">
        <f>CDKT2007!J61+CDKT2007!J60</f>
        <v>12487149492</v>
      </c>
      <c r="H29" s="19">
        <f>CDKT2007!F61</f>
        <v>174619585424</v>
      </c>
      <c r="I29" s="188"/>
    </row>
    <row r="30" spans="2:9" ht="16.5">
      <c r="B30" s="15">
        <v>6</v>
      </c>
      <c r="C30" s="235" t="s">
        <v>383</v>
      </c>
      <c r="D30" s="236"/>
      <c r="E30" s="17"/>
      <c r="F30" s="18"/>
      <c r="G30" s="19">
        <v>0</v>
      </c>
      <c r="H30" s="19">
        <v>88179756786</v>
      </c>
      <c r="I30" s="188"/>
    </row>
    <row r="31" spans="2:9" ht="18">
      <c r="B31" s="198" t="s">
        <v>25</v>
      </c>
      <c r="C31" s="199" t="s">
        <v>26</v>
      </c>
      <c r="D31" s="200"/>
      <c r="E31" s="200"/>
      <c r="F31" s="201"/>
      <c r="G31" s="202">
        <f>G14+G20</f>
        <v>130509208435</v>
      </c>
      <c r="H31" s="202">
        <f>H14+H20</f>
        <v>581093946549</v>
      </c>
      <c r="I31" s="189">
        <f>H31-CDKT2007!F65</f>
        <v>0</v>
      </c>
    </row>
    <row r="32" spans="2:9" ht="18">
      <c r="B32" s="20" t="s">
        <v>27</v>
      </c>
      <c r="C32" s="21" t="s">
        <v>361</v>
      </c>
      <c r="D32" s="17"/>
      <c r="E32" s="17"/>
      <c r="F32" s="18"/>
      <c r="G32" s="24">
        <f>SUM(G33:G34)</f>
        <v>86414096914</v>
      </c>
      <c r="H32" s="24">
        <f>SUM(H33:H34)</f>
        <v>315689275486.99994</v>
      </c>
      <c r="I32" s="189">
        <f>G31-CDKT2007!J65</f>
        <v>0</v>
      </c>
    </row>
    <row r="33" spans="2:8" ht="16.5">
      <c r="B33" s="15">
        <v>1</v>
      </c>
      <c r="C33" s="16" t="s">
        <v>29</v>
      </c>
      <c r="D33" s="17"/>
      <c r="E33" s="17"/>
      <c r="F33" s="18"/>
      <c r="G33" s="19">
        <f>CDKT2007!J68</f>
        <v>76033041423</v>
      </c>
      <c r="H33" s="19">
        <f>CDKT2007!F68</f>
        <v>240344946344.99994</v>
      </c>
    </row>
    <row r="34" spans="2:8" ht="16.5">
      <c r="B34" s="15">
        <v>2</v>
      </c>
      <c r="C34" s="16" t="s">
        <v>28</v>
      </c>
      <c r="D34" s="17"/>
      <c r="E34" s="17"/>
      <c r="F34" s="18"/>
      <c r="G34" s="19">
        <f>CDKT2007!J79</f>
        <v>10381055491</v>
      </c>
      <c r="H34" s="19">
        <f>CDKT2007!F79</f>
        <v>75344329142</v>
      </c>
    </row>
    <row r="35" spans="2:8" ht="18">
      <c r="B35" s="20" t="s">
        <v>30</v>
      </c>
      <c r="C35" s="21" t="s">
        <v>31</v>
      </c>
      <c r="D35" s="22"/>
      <c r="E35" s="17"/>
      <c r="F35" s="18"/>
      <c r="G35" s="24">
        <f>G36+G46</f>
        <v>32875076882</v>
      </c>
      <c r="H35" s="24">
        <f>H36+H46</f>
        <v>234329730410.51</v>
      </c>
    </row>
    <row r="36" spans="2:8" ht="16.5">
      <c r="B36" s="15">
        <v>1</v>
      </c>
      <c r="C36" s="16" t="s">
        <v>31</v>
      </c>
      <c r="D36" s="17"/>
      <c r="E36" s="17"/>
      <c r="F36" s="18"/>
      <c r="G36" s="19">
        <f>SUM(G37:G45)</f>
        <v>32875076882</v>
      </c>
      <c r="H36" s="19">
        <f>SUM(H37:H45)</f>
        <v>233855032101.51</v>
      </c>
    </row>
    <row r="37" spans="2:8" ht="16.5">
      <c r="B37" s="15"/>
      <c r="C37" s="16" t="s">
        <v>69</v>
      </c>
      <c r="D37" s="17" t="s">
        <v>32</v>
      </c>
      <c r="E37" s="17"/>
      <c r="F37" s="18"/>
      <c r="G37" s="19">
        <f>CDKT2007!J89</f>
        <v>30000000000</v>
      </c>
      <c r="H37" s="19">
        <f>CDKT2007!F89</f>
        <v>126000000000</v>
      </c>
    </row>
    <row r="38" spans="2:8" ht="16.5">
      <c r="B38" s="15"/>
      <c r="C38" s="16" t="s">
        <v>69</v>
      </c>
      <c r="D38" s="17" t="s">
        <v>70</v>
      </c>
      <c r="E38" s="17"/>
      <c r="F38" s="18"/>
      <c r="G38" s="19">
        <f>CDKT2007!J90</f>
        <v>0</v>
      </c>
      <c r="H38" s="19">
        <f>CDKT2007!F90</f>
        <v>85433380000</v>
      </c>
    </row>
    <row r="39" spans="2:9" ht="16.5">
      <c r="B39" s="15"/>
      <c r="C39" s="16" t="s">
        <v>69</v>
      </c>
      <c r="D39" s="17" t="s">
        <v>35</v>
      </c>
      <c r="E39" s="17"/>
      <c r="F39" s="18"/>
      <c r="G39" s="19"/>
      <c r="H39" s="19"/>
      <c r="I39" s="188"/>
    </row>
    <row r="40" spans="2:8" ht="16.5">
      <c r="B40" s="15"/>
      <c r="C40" s="16" t="s">
        <v>69</v>
      </c>
      <c r="D40" s="17" t="s">
        <v>33</v>
      </c>
      <c r="E40" s="17"/>
      <c r="F40" s="18"/>
      <c r="G40" s="19"/>
      <c r="H40" s="19"/>
    </row>
    <row r="41" spans="2:8" ht="16.5">
      <c r="B41" s="15"/>
      <c r="C41" s="16" t="s">
        <v>69</v>
      </c>
      <c r="D41" s="17" t="s">
        <v>34</v>
      </c>
      <c r="E41" s="17"/>
      <c r="F41" s="18"/>
      <c r="G41" s="19"/>
      <c r="H41" s="19"/>
    </row>
    <row r="42" spans="2:8" ht="16.5">
      <c r="B42" s="15"/>
      <c r="C42" s="16" t="s">
        <v>69</v>
      </c>
      <c r="D42" s="17" t="s">
        <v>346</v>
      </c>
      <c r="E42" s="17"/>
      <c r="F42" s="18"/>
      <c r="G42" s="19"/>
      <c r="H42" s="19"/>
    </row>
    <row r="43" spans="2:8" ht="16.5">
      <c r="B43" s="15"/>
      <c r="C43" s="16" t="s">
        <v>69</v>
      </c>
      <c r="D43" s="17" t="s">
        <v>36</v>
      </c>
      <c r="E43" s="17"/>
      <c r="F43" s="18"/>
      <c r="G43" s="19">
        <f>CDKT2007!J95+CDKT2007!J96</f>
        <v>0</v>
      </c>
      <c r="H43" s="19">
        <f>CDKT2007!F95+CDKT2007!F96</f>
        <v>913977868.38</v>
      </c>
    </row>
    <row r="44" spans="2:8" ht="16.5">
      <c r="B44" s="15"/>
      <c r="C44" s="16" t="s">
        <v>69</v>
      </c>
      <c r="D44" s="17" t="s">
        <v>37</v>
      </c>
      <c r="E44" s="17"/>
      <c r="F44" s="18"/>
      <c r="G44" s="19">
        <f>CDKT2007!J98</f>
        <v>2875076882</v>
      </c>
      <c r="H44" s="19">
        <f>CDKT2007!F98</f>
        <v>21507674233.129997</v>
      </c>
    </row>
    <row r="45" spans="2:8" ht="16.5">
      <c r="B45" s="15"/>
      <c r="C45" s="16" t="s">
        <v>69</v>
      </c>
      <c r="D45" s="17" t="s">
        <v>38</v>
      </c>
      <c r="E45" s="17"/>
      <c r="F45" s="18"/>
      <c r="G45" s="19"/>
      <c r="H45" s="19"/>
    </row>
    <row r="46" spans="2:8" ht="16.5">
      <c r="B46" s="15">
        <v>2</v>
      </c>
      <c r="C46" s="16" t="s">
        <v>39</v>
      </c>
      <c r="D46" s="17"/>
      <c r="E46" s="17"/>
      <c r="F46" s="18"/>
      <c r="G46" s="19">
        <f>SUM(G47:G49)</f>
        <v>0</v>
      </c>
      <c r="H46" s="19">
        <f>SUM(H47:H49)</f>
        <v>474698309</v>
      </c>
    </row>
    <row r="47" spans="2:8" ht="16.5">
      <c r="B47" s="15"/>
      <c r="C47" s="16" t="s">
        <v>69</v>
      </c>
      <c r="D47" s="17" t="s">
        <v>40</v>
      </c>
      <c r="E47" s="17"/>
      <c r="F47" s="18"/>
      <c r="G47" s="19">
        <f>CDKT2007!J101</f>
        <v>0</v>
      </c>
      <c r="H47" s="19">
        <f>CDKT2007!F101</f>
        <v>474698309</v>
      </c>
    </row>
    <row r="48" spans="2:8" ht="16.5">
      <c r="B48" s="15"/>
      <c r="C48" s="16" t="s">
        <v>69</v>
      </c>
      <c r="D48" s="17" t="s">
        <v>360</v>
      </c>
      <c r="E48" s="17"/>
      <c r="F48" s="18"/>
      <c r="G48" s="19"/>
      <c r="H48" s="19"/>
    </row>
    <row r="49" spans="2:8" ht="16.5">
      <c r="B49" s="15"/>
      <c r="C49" s="16" t="s">
        <v>69</v>
      </c>
      <c r="D49" s="17" t="s">
        <v>41</v>
      </c>
      <c r="E49" s="17"/>
      <c r="F49" s="18"/>
      <c r="G49" s="19"/>
      <c r="H49" s="19"/>
    </row>
    <row r="50" spans="2:8" ht="18">
      <c r="B50" s="25" t="s">
        <v>42</v>
      </c>
      <c r="C50" s="26" t="s">
        <v>380</v>
      </c>
      <c r="D50" s="45"/>
      <c r="E50" s="45"/>
      <c r="F50" s="46"/>
      <c r="G50" s="27">
        <f>CDKT2007!J104</f>
        <v>11220034639</v>
      </c>
      <c r="H50" s="27">
        <f>CDKT2007!F104</f>
        <v>31074940651.489998</v>
      </c>
    </row>
    <row r="51" spans="2:9" ht="18">
      <c r="B51" s="203" t="s">
        <v>379</v>
      </c>
      <c r="C51" s="204" t="s">
        <v>43</v>
      </c>
      <c r="D51" s="205"/>
      <c r="E51" s="205"/>
      <c r="F51" s="206"/>
      <c r="G51" s="207">
        <f>G32+G35+G50</f>
        <v>130509208435</v>
      </c>
      <c r="H51" s="207">
        <f>H32+H35+H50</f>
        <v>581093946549</v>
      </c>
      <c r="I51" s="189">
        <f>H51-CDKT2007!F105</f>
        <v>0</v>
      </c>
    </row>
    <row r="52" spans="2:9" ht="18">
      <c r="B52" s="240"/>
      <c r="C52" s="241"/>
      <c r="D52" s="241"/>
      <c r="E52" s="241"/>
      <c r="F52" s="241"/>
      <c r="G52" s="242"/>
      <c r="H52" s="242"/>
      <c r="I52" s="189"/>
    </row>
    <row r="53" spans="2:9" ht="15.75" customHeight="1">
      <c r="B53" s="4"/>
      <c r="C53" s="28"/>
      <c r="D53" s="28"/>
      <c r="E53" s="28"/>
      <c r="F53" s="28"/>
      <c r="G53" s="29"/>
      <c r="H53" s="29"/>
      <c r="I53" s="189">
        <f>G51-CDKT2007!J105</f>
        <v>0</v>
      </c>
    </row>
    <row r="54" spans="2:8" ht="18">
      <c r="B54" s="30" t="s">
        <v>44</v>
      </c>
      <c r="C54" s="31"/>
      <c r="D54" s="31"/>
      <c r="E54" s="31"/>
      <c r="F54" s="31"/>
      <c r="G54" s="32"/>
      <c r="H54" s="32"/>
    </row>
    <row r="55" spans="2:8" ht="18">
      <c r="B55" s="196" t="s">
        <v>367</v>
      </c>
      <c r="C55" s="33"/>
      <c r="D55" s="33"/>
      <c r="E55" s="33"/>
      <c r="F55" s="33"/>
      <c r="G55" s="34"/>
      <c r="H55" s="34"/>
    </row>
    <row r="56" spans="2:8" ht="18">
      <c r="B56" s="3" t="s">
        <v>2</v>
      </c>
      <c r="C56" s="35"/>
      <c r="D56" s="28" t="s">
        <v>45</v>
      </c>
      <c r="E56" s="28"/>
      <c r="F56" s="36"/>
      <c r="G56" s="37" t="s">
        <v>46</v>
      </c>
      <c r="H56" s="37" t="s">
        <v>47</v>
      </c>
    </row>
    <row r="57" spans="2:8" ht="18">
      <c r="B57" s="5"/>
      <c r="C57" s="38"/>
      <c r="D57" s="33"/>
      <c r="E57" s="33"/>
      <c r="F57" s="39"/>
      <c r="G57" s="9" t="s">
        <v>48</v>
      </c>
      <c r="H57" s="9" t="s">
        <v>49</v>
      </c>
    </row>
    <row r="58" spans="2:8" ht="18">
      <c r="B58" s="40">
        <v>1</v>
      </c>
      <c r="C58" s="41" t="s">
        <v>50</v>
      </c>
      <c r="D58" s="42"/>
      <c r="E58" s="42"/>
      <c r="F58" s="43"/>
      <c r="G58" s="190">
        <f>'KQKD Q4-07'!H14</f>
        <v>420787793710.9995</v>
      </c>
      <c r="H58" s="190">
        <f>+'KQKD 2007'!H14</f>
        <v>1293548479874.9995</v>
      </c>
    </row>
    <row r="59" spans="2:8" ht="16.5">
      <c r="B59" s="15">
        <v>2</v>
      </c>
      <c r="C59" s="16" t="s">
        <v>51</v>
      </c>
      <c r="D59" s="17"/>
      <c r="E59" s="17"/>
      <c r="F59" s="18"/>
      <c r="G59" s="19">
        <f>'KQKD Q4-07'!H15</f>
        <v>96990166</v>
      </c>
      <c r="H59" s="19">
        <f>+'KQKD 2007'!H15</f>
        <v>873335627.0000001</v>
      </c>
    </row>
    <row r="60" spans="2:8" ht="18">
      <c r="B60" s="15">
        <v>3</v>
      </c>
      <c r="C60" s="16" t="s">
        <v>52</v>
      </c>
      <c r="D60" s="17"/>
      <c r="E60" s="17"/>
      <c r="F60" s="18"/>
      <c r="G60" s="24">
        <f>+G58-G59</f>
        <v>420690803544.9995</v>
      </c>
      <c r="H60" s="24">
        <f>+H58-H59</f>
        <v>1292675144247.9995</v>
      </c>
    </row>
    <row r="61" spans="2:8" ht="16.5">
      <c r="B61" s="15">
        <v>4</v>
      </c>
      <c r="C61" s="16" t="s">
        <v>53</v>
      </c>
      <c r="D61" s="17"/>
      <c r="E61" s="17"/>
      <c r="F61" s="18"/>
      <c r="G61" s="19">
        <f>+'KQKD Q4-07'!H17</f>
        <v>398838279305.00037</v>
      </c>
      <c r="H61" s="19">
        <f>+'KQKD 2007'!H17</f>
        <v>1230187123981.0002</v>
      </c>
    </row>
    <row r="62" spans="2:9" ht="18">
      <c r="B62" s="15">
        <v>5</v>
      </c>
      <c r="C62" s="16" t="s">
        <v>54</v>
      </c>
      <c r="D62" s="17"/>
      <c r="E62" s="17"/>
      <c r="F62" s="18"/>
      <c r="G62" s="24">
        <f>G60-G61</f>
        <v>21852524239.999146</v>
      </c>
      <c r="H62" s="24">
        <f>H60-H61</f>
        <v>62488020266.99927</v>
      </c>
      <c r="I62" s="189">
        <f>H62-'KQKD 2007'!H18</f>
        <v>0</v>
      </c>
    </row>
    <row r="63" spans="2:8" ht="16.5">
      <c r="B63" s="15">
        <v>6</v>
      </c>
      <c r="C63" s="16" t="s">
        <v>55</v>
      </c>
      <c r="D63" s="17"/>
      <c r="E63" s="17"/>
      <c r="F63" s="18"/>
      <c r="G63" s="19">
        <f>+'KQKD Q4-07'!H20</f>
        <v>1086070302.9999993</v>
      </c>
      <c r="H63" s="19">
        <f>'KQKD 2007'!H20</f>
        <v>2846367473.9999995</v>
      </c>
    </row>
    <row r="64" spans="2:8" ht="16.5">
      <c r="B64" s="15">
        <v>7</v>
      </c>
      <c r="C64" s="16" t="s">
        <v>56</v>
      </c>
      <c r="D64" s="17"/>
      <c r="E64" s="17"/>
      <c r="F64" s="18"/>
      <c r="G64" s="19">
        <f>+'KQKD Q4-07'!H21</f>
        <v>3929698676</v>
      </c>
      <c r="H64" s="19">
        <f>'KQKD 2007'!H21</f>
        <v>8007596402</v>
      </c>
    </row>
    <row r="65" spans="2:8" ht="16.5">
      <c r="B65" s="15">
        <v>8</v>
      </c>
      <c r="C65" s="16" t="s">
        <v>57</v>
      </c>
      <c r="D65" s="17"/>
      <c r="E65" s="17"/>
      <c r="F65" s="18"/>
      <c r="G65" s="19">
        <f>+'KQKD Q4-07'!H24</f>
        <v>9599476071</v>
      </c>
      <c r="H65" s="19">
        <f>'KQKD 2007'!H24</f>
        <v>28221472338</v>
      </c>
    </row>
    <row r="66" spans="2:8" ht="16.5">
      <c r="B66" s="15">
        <v>9</v>
      </c>
      <c r="C66" s="16" t="s">
        <v>58</v>
      </c>
      <c r="D66" s="17"/>
      <c r="E66" s="17"/>
      <c r="F66" s="18"/>
      <c r="G66" s="19">
        <f>+'KQKD Q4-07'!H25</f>
        <v>3760018274.999998</v>
      </c>
      <c r="H66" s="19">
        <f>'KQKD 2007'!H25</f>
        <v>12296580512</v>
      </c>
    </row>
    <row r="67" spans="2:9" ht="18">
      <c r="B67" s="15">
        <v>10</v>
      </c>
      <c r="C67" s="21" t="s">
        <v>59</v>
      </c>
      <c r="D67" s="22"/>
      <c r="E67" s="22"/>
      <c r="F67" s="23"/>
      <c r="G67" s="24">
        <f>G62+G63-G64-G65-G66</f>
        <v>5649401520.999147</v>
      </c>
      <c r="H67" s="24">
        <f>H62+H63-H64-H65-H66</f>
        <v>16808738488.999268</v>
      </c>
      <c r="I67" s="189">
        <f>G67-'KQKD Q4-07'!H27</f>
        <v>0</v>
      </c>
    </row>
    <row r="68" spans="2:8" ht="16.5">
      <c r="B68" s="15">
        <v>11</v>
      </c>
      <c r="C68" s="16" t="s">
        <v>60</v>
      </c>
      <c r="D68" s="17"/>
      <c r="E68" s="17"/>
      <c r="F68" s="18"/>
      <c r="G68" s="19">
        <f>+'KQKD Q4-07'!H29</f>
        <v>5283294767</v>
      </c>
      <c r="H68" s="19">
        <f>+'KQKD 2007'!H29</f>
        <v>25212852558</v>
      </c>
    </row>
    <row r="69" spans="2:8" ht="16.5">
      <c r="B69" s="15">
        <v>12</v>
      </c>
      <c r="C69" s="16" t="s">
        <v>61</v>
      </c>
      <c r="D69" s="17"/>
      <c r="E69" s="17"/>
      <c r="F69" s="18"/>
      <c r="G69" s="19">
        <f>+'KQKD Q4-07'!H30</f>
        <v>6886886066</v>
      </c>
      <c r="H69" s="19">
        <f>+'KQKD 2007'!H30</f>
        <v>13349834406</v>
      </c>
    </row>
    <row r="70" spans="2:8" ht="16.5">
      <c r="B70" s="15">
        <v>13</v>
      </c>
      <c r="C70" s="16" t="s">
        <v>62</v>
      </c>
      <c r="D70" s="17"/>
      <c r="E70" s="17"/>
      <c r="F70" s="18"/>
      <c r="G70" s="19">
        <f>G68-G69</f>
        <v>-1603591299</v>
      </c>
      <c r="H70" s="19">
        <f>H68-H69</f>
        <v>11863018152</v>
      </c>
    </row>
    <row r="71" spans="2:9" ht="16.5">
      <c r="B71" s="15">
        <v>14</v>
      </c>
      <c r="C71" s="16" t="s">
        <v>63</v>
      </c>
      <c r="D71" s="17"/>
      <c r="E71" s="17"/>
      <c r="F71" s="18"/>
      <c r="G71" s="19">
        <f>G67+G70</f>
        <v>4045810221.9991474</v>
      </c>
      <c r="H71" s="19">
        <f>H67+H70</f>
        <v>28671756640.999268</v>
      </c>
      <c r="I71" s="189">
        <f>G71-'KQKD Q4-07'!H34</f>
        <v>0</v>
      </c>
    </row>
    <row r="72" spans="2:8" ht="16.5">
      <c r="B72" s="15">
        <v>15</v>
      </c>
      <c r="C72" s="16" t="s">
        <v>64</v>
      </c>
      <c r="D72" s="17"/>
      <c r="E72" s="17"/>
      <c r="F72" s="18"/>
      <c r="G72" s="19">
        <f>+'KQKD Q4-07'!H35</f>
        <v>562251499.8800011</v>
      </c>
      <c r="H72" s="19">
        <f>'KQKD 2007'!H35</f>
        <v>5979592180.880001</v>
      </c>
    </row>
    <row r="73" spans="2:8" ht="18">
      <c r="B73" s="15">
        <v>16</v>
      </c>
      <c r="C73" s="16" t="s">
        <v>65</v>
      </c>
      <c r="D73" s="17"/>
      <c r="E73" s="17"/>
      <c r="F73" s="18"/>
      <c r="G73" s="24">
        <f>G71-G72</f>
        <v>3483558722.1191463</v>
      </c>
      <c r="H73" s="24">
        <f>H71-H72</f>
        <v>22692164460.119267</v>
      </c>
    </row>
    <row r="74" spans="2:8" ht="16.5">
      <c r="B74" s="15"/>
      <c r="C74" s="16" t="s">
        <v>376</v>
      </c>
      <c r="D74" s="17" t="s">
        <v>377</v>
      </c>
      <c r="E74" s="17"/>
      <c r="F74" s="18"/>
      <c r="G74" s="19">
        <f>+'KQKD 2007'!L37</f>
        <v>103569727</v>
      </c>
      <c r="H74" s="19">
        <f>+'KQKD 2007'!H37</f>
        <v>4686052018.968809</v>
      </c>
    </row>
    <row r="75" spans="2:8" ht="16.5">
      <c r="B75" s="15"/>
      <c r="C75" s="16"/>
      <c r="D75" s="17" t="s">
        <v>378</v>
      </c>
      <c r="E75" s="17"/>
      <c r="F75" s="18"/>
      <c r="G75" s="19">
        <f>G73-G74</f>
        <v>3379988995.1191463</v>
      </c>
      <c r="H75" s="19">
        <f>H73-H74</f>
        <v>18006112441.15046</v>
      </c>
    </row>
    <row r="76" spans="2:8" ht="18">
      <c r="B76" s="15">
        <v>17</v>
      </c>
      <c r="C76" s="16" t="s">
        <v>66</v>
      </c>
      <c r="D76" s="17"/>
      <c r="E76" s="17"/>
      <c r="F76" s="18"/>
      <c r="G76" s="24"/>
      <c r="H76" s="24"/>
    </row>
    <row r="77" spans="2:8" ht="16.5">
      <c r="B77" s="15">
        <v>18</v>
      </c>
      <c r="C77" s="44" t="s">
        <v>67</v>
      </c>
      <c r="D77" s="45"/>
      <c r="E77" s="45"/>
      <c r="F77" s="46"/>
      <c r="G77" s="47"/>
      <c r="H77" s="47"/>
    </row>
    <row r="78" spans="2:8" ht="16.5">
      <c r="B78" s="48"/>
      <c r="C78" s="49"/>
      <c r="D78" s="49"/>
      <c r="E78" s="49"/>
      <c r="F78" s="49"/>
      <c r="G78" s="50"/>
      <c r="H78" s="50"/>
    </row>
    <row r="79" spans="2:8" ht="18">
      <c r="B79" s="51" t="s">
        <v>68</v>
      </c>
      <c r="C79" s="52"/>
      <c r="D79" s="52"/>
      <c r="E79" s="52"/>
      <c r="F79" s="52"/>
      <c r="G79" s="197" t="s">
        <v>368</v>
      </c>
      <c r="H79" s="53"/>
    </row>
    <row r="80" spans="2:8" ht="18">
      <c r="B80" s="3" t="s">
        <v>2</v>
      </c>
      <c r="C80" s="35"/>
      <c r="D80" s="28" t="s">
        <v>45</v>
      </c>
      <c r="E80" s="28"/>
      <c r="F80" s="3" t="s">
        <v>363</v>
      </c>
      <c r="G80" s="37" t="s">
        <v>365</v>
      </c>
      <c r="H80" s="37" t="s">
        <v>366</v>
      </c>
    </row>
    <row r="81" spans="2:8" ht="18">
      <c r="B81" s="5"/>
      <c r="C81" s="38"/>
      <c r="D81" s="33"/>
      <c r="E81" s="33"/>
      <c r="F81" s="5" t="s">
        <v>370</v>
      </c>
      <c r="G81" s="9" t="s">
        <v>364</v>
      </c>
      <c r="H81" s="9" t="s">
        <v>49</v>
      </c>
    </row>
    <row r="82" spans="2:8" ht="18">
      <c r="B82" s="191">
        <v>1</v>
      </c>
      <c r="C82" s="192" t="s">
        <v>348</v>
      </c>
      <c r="D82" s="42"/>
      <c r="E82" s="42"/>
      <c r="F82" s="210"/>
      <c r="G82" s="193"/>
      <c r="H82" s="193"/>
    </row>
    <row r="83" spans="2:8" ht="16.5">
      <c r="B83" s="15"/>
      <c r="C83" s="16"/>
      <c r="D83" s="17" t="s">
        <v>349</v>
      </c>
      <c r="E83" s="17"/>
      <c r="F83" s="211" t="s">
        <v>347</v>
      </c>
      <c r="G83" s="194">
        <f>+G20/G31</f>
        <v>0.4692003573946893</v>
      </c>
      <c r="H83" s="194">
        <f>+H20/H31</f>
        <v>0.6593856721250324</v>
      </c>
    </row>
    <row r="84" spans="2:8" ht="16.5">
      <c r="B84" s="15"/>
      <c r="C84" s="16"/>
      <c r="D84" s="17" t="s">
        <v>350</v>
      </c>
      <c r="E84" s="17"/>
      <c r="F84" s="211" t="s">
        <v>347</v>
      </c>
      <c r="G84" s="194">
        <f>+G14/G31</f>
        <v>0.5307996426053107</v>
      </c>
      <c r="H84" s="194">
        <f>+H14/H31</f>
        <v>0.34061432787496776</v>
      </c>
    </row>
    <row r="85" spans="2:8" ht="18">
      <c r="B85" s="20">
        <v>2</v>
      </c>
      <c r="C85" s="21" t="s">
        <v>362</v>
      </c>
      <c r="D85" s="22"/>
      <c r="E85" s="17"/>
      <c r="F85" s="211"/>
      <c r="G85" s="194"/>
      <c r="H85" s="194"/>
    </row>
    <row r="86" spans="2:8" ht="16.5">
      <c r="B86" s="15"/>
      <c r="C86" s="16"/>
      <c r="D86" s="17" t="s">
        <v>351</v>
      </c>
      <c r="E86" s="17"/>
      <c r="F86" s="211" t="s">
        <v>347</v>
      </c>
      <c r="G86" s="194">
        <f>+G32/G51</f>
        <v>0.6621302661339676</v>
      </c>
      <c r="H86" s="194">
        <f>+H32/H51</f>
        <v>0.5432671900332382</v>
      </c>
    </row>
    <row r="87" spans="2:8" ht="16.5">
      <c r="B87" s="15"/>
      <c r="C87" s="16"/>
      <c r="D87" s="17" t="s">
        <v>352</v>
      </c>
      <c r="E87" s="17"/>
      <c r="F87" s="211" t="s">
        <v>347</v>
      </c>
      <c r="G87" s="194">
        <f>+G35/G51</f>
        <v>0.2518985233013148</v>
      </c>
      <c r="H87" s="194">
        <f>+H35/H51</f>
        <v>0.40325618912767397</v>
      </c>
    </row>
    <row r="88" spans="2:8" ht="18">
      <c r="B88" s="20">
        <v>3</v>
      </c>
      <c r="C88" s="21" t="s">
        <v>353</v>
      </c>
      <c r="D88" s="17"/>
      <c r="E88" s="17"/>
      <c r="F88" s="211"/>
      <c r="G88" s="194"/>
      <c r="H88" s="194"/>
    </row>
    <row r="89" spans="2:8" ht="16.5">
      <c r="B89" s="15"/>
      <c r="C89" s="16"/>
      <c r="D89" s="17" t="s">
        <v>353</v>
      </c>
      <c r="E89" s="17"/>
      <c r="F89" s="211" t="s">
        <v>371</v>
      </c>
      <c r="G89" s="208">
        <f>G15/G33</f>
        <v>0.11951375240200747</v>
      </c>
      <c r="H89" s="208">
        <f>H15/H33</f>
        <v>0.2807613460753506</v>
      </c>
    </row>
    <row r="90" spans="2:8" ht="16.5">
      <c r="B90" s="15"/>
      <c r="C90" s="16"/>
      <c r="D90" s="17" t="s">
        <v>354</v>
      </c>
      <c r="E90" s="17"/>
      <c r="F90" s="211" t="s">
        <v>371</v>
      </c>
      <c r="G90" s="208">
        <f>G14/G32</f>
        <v>0.801654402093009</v>
      </c>
      <c r="H90" s="208">
        <f>H14/H32</f>
        <v>0.6269738613409145</v>
      </c>
    </row>
    <row r="91" spans="2:8" ht="18">
      <c r="B91" s="20">
        <v>4</v>
      </c>
      <c r="C91" s="21" t="s">
        <v>355</v>
      </c>
      <c r="D91" s="17"/>
      <c r="E91" s="17"/>
      <c r="F91" s="211"/>
      <c r="G91" s="194"/>
      <c r="H91" s="194"/>
    </row>
    <row r="92" spans="2:8" ht="16.5">
      <c r="B92" s="15"/>
      <c r="C92" s="16"/>
      <c r="D92" s="17" t="s">
        <v>356</v>
      </c>
      <c r="E92" s="17"/>
      <c r="F92" s="211" t="s">
        <v>347</v>
      </c>
      <c r="G92" s="194">
        <f>'KQKD 2007'!L36/'Bao cao TC tom tat'!G31</f>
        <v>0.019888560563086678</v>
      </c>
      <c r="H92" s="194">
        <f>+H$73/H31</f>
        <v>0.03905076725524928</v>
      </c>
    </row>
    <row r="93" spans="2:8" ht="16.5">
      <c r="B93" s="15"/>
      <c r="C93" s="16"/>
      <c r="D93" s="17" t="s">
        <v>357</v>
      </c>
      <c r="E93" s="17"/>
      <c r="F93" s="211" t="s">
        <v>347</v>
      </c>
      <c r="G93" s="194">
        <f>'KQKD 2007'!L36/'KQKD 2007'!L16</f>
        <v>0.007483000118836543</v>
      </c>
      <c r="H93" s="194">
        <f>+H$73/H60</f>
        <v>0.017554421589285062</v>
      </c>
    </row>
    <row r="94" spans="2:8" ht="16.5">
      <c r="B94" s="54"/>
      <c r="C94" s="55"/>
      <c r="D94" s="56" t="s">
        <v>358</v>
      </c>
      <c r="E94" s="56"/>
      <c r="F94" s="212" t="s">
        <v>347</v>
      </c>
      <c r="G94" s="195">
        <f>'KQKD 2007'!L36/'Bao cao TC tom tat'!G35</f>
        <v>0.0789546532565277</v>
      </c>
      <c r="H94" s="195">
        <f>+H$73/H35</f>
        <v>0.09683860609734006</v>
      </c>
    </row>
    <row r="95" spans="2:8" ht="11.25" customHeight="1">
      <c r="B95" s="57"/>
      <c r="G95" s="58"/>
      <c r="H95" s="58"/>
    </row>
    <row r="96" spans="2:8" ht="16.5">
      <c r="B96" s="57"/>
      <c r="G96" s="58" t="s">
        <v>372</v>
      </c>
      <c r="H96" s="58"/>
    </row>
    <row r="97" spans="2:8" ht="18">
      <c r="B97" s="57"/>
      <c r="G97" s="209" t="s">
        <v>373</v>
      </c>
      <c r="H97" s="58"/>
    </row>
    <row r="98" spans="2:8" ht="16.5">
      <c r="B98" s="57"/>
      <c r="G98" s="58"/>
      <c r="H98" s="58"/>
    </row>
    <row r="99" spans="2:8" ht="16.5">
      <c r="B99" s="57"/>
      <c r="G99" s="58"/>
      <c r="H99" s="58"/>
    </row>
    <row r="100" spans="2:8" ht="16.5">
      <c r="B100" s="57"/>
      <c r="G100" s="58"/>
      <c r="H100" s="58"/>
    </row>
    <row r="101" spans="2:8" ht="16.5">
      <c r="B101" s="57"/>
      <c r="G101" s="58"/>
      <c r="H101" s="58"/>
    </row>
    <row r="102" spans="2:8" ht="16.5">
      <c r="B102" s="57"/>
      <c r="G102" s="58"/>
      <c r="H102" s="58"/>
    </row>
    <row r="103" spans="2:8" ht="18">
      <c r="B103" s="57"/>
      <c r="G103" s="209" t="s">
        <v>375</v>
      </c>
      <c r="H103" s="58"/>
    </row>
    <row r="104" spans="7:8" ht="16.5">
      <c r="G104" s="58"/>
      <c r="H104" s="58"/>
    </row>
    <row r="105" spans="7:8" ht="16.5">
      <c r="G105" s="58"/>
      <c r="H105" s="58"/>
    </row>
    <row r="106" spans="7:8" ht="16.5">
      <c r="G106" s="58"/>
      <c r="H106" s="58"/>
    </row>
    <row r="107" spans="7:8" ht="16.5">
      <c r="G107" s="58"/>
      <c r="H107" s="58"/>
    </row>
    <row r="108" spans="7:8" ht="16.5">
      <c r="G108" s="58"/>
      <c r="H108" s="58"/>
    </row>
    <row r="109" spans="7:8" ht="16.5">
      <c r="G109" s="58"/>
      <c r="H109" s="58"/>
    </row>
    <row r="110" spans="7:8" ht="16.5">
      <c r="G110" s="58"/>
      <c r="H110" s="58"/>
    </row>
    <row r="111" spans="7:8" ht="16.5">
      <c r="G111" s="58"/>
      <c r="H111" s="58"/>
    </row>
    <row r="112" spans="7:8" ht="16.5">
      <c r="G112" s="58"/>
      <c r="H112" s="58"/>
    </row>
    <row r="113" spans="7:8" ht="16.5">
      <c r="G113" s="58"/>
      <c r="H113" s="58"/>
    </row>
    <row r="114" spans="7:8" ht="16.5">
      <c r="G114" s="58"/>
      <c r="H114" s="58"/>
    </row>
    <row r="115" spans="7:8" ht="16.5">
      <c r="G115" s="58"/>
      <c r="H115" s="58"/>
    </row>
    <row r="116" spans="7:8" ht="16.5">
      <c r="G116" s="58"/>
      <c r="H116" s="58"/>
    </row>
    <row r="117" spans="7:8" ht="16.5">
      <c r="G117" s="58"/>
      <c r="H117" s="58"/>
    </row>
    <row r="118" spans="7:8" ht="16.5">
      <c r="G118" s="58"/>
      <c r="H118" s="58"/>
    </row>
    <row r="119" spans="7:8" ht="16.5">
      <c r="G119" s="58"/>
      <c r="H119" s="58"/>
    </row>
    <row r="120" spans="7:8" ht="16.5">
      <c r="G120" s="58"/>
      <c r="H120" s="58"/>
    </row>
    <row r="121" spans="7:8" ht="16.5">
      <c r="G121" s="58"/>
      <c r="H121" s="58"/>
    </row>
    <row r="122" spans="7:8" ht="16.5">
      <c r="G122" s="58"/>
      <c r="H122" s="58"/>
    </row>
    <row r="123" spans="7:8" ht="16.5">
      <c r="G123" s="58"/>
      <c r="H123" s="58"/>
    </row>
    <row r="124" spans="7:8" ht="16.5">
      <c r="G124" s="58"/>
      <c r="H124" s="58"/>
    </row>
    <row r="125" spans="7:8" ht="16.5">
      <c r="G125" s="58"/>
      <c r="H125" s="58"/>
    </row>
    <row r="126" spans="7:8" ht="16.5">
      <c r="G126" s="58"/>
      <c r="H126" s="58"/>
    </row>
    <row r="127" spans="7:8" ht="16.5">
      <c r="G127" s="58"/>
      <c r="H127" s="58"/>
    </row>
    <row r="128" spans="7:8" ht="16.5">
      <c r="G128" s="58"/>
      <c r="H128" s="58"/>
    </row>
    <row r="129" spans="7:8" ht="16.5">
      <c r="G129" s="58"/>
      <c r="H129" s="58"/>
    </row>
    <row r="130" spans="7:8" ht="16.5">
      <c r="G130" s="58"/>
      <c r="H130" s="58"/>
    </row>
    <row r="131" spans="7:8" ht="16.5">
      <c r="G131" s="58"/>
      <c r="H131" s="58"/>
    </row>
    <row r="132" spans="7:8" ht="16.5">
      <c r="G132" s="58"/>
      <c r="H132" s="58"/>
    </row>
    <row r="133" spans="7:8" ht="16.5">
      <c r="G133" s="58"/>
      <c r="H133" s="58"/>
    </row>
    <row r="134" spans="7:8" ht="16.5">
      <c r="G134" s="58"/>
      <c r="H134" s="58"/>
    </row>
    <row r="135" spans="7:8" ht="16.5">
      <c r="G135" s="58"/>
      <c r="H135" s="58"/>
    </row>
    <row r="136" spans="7:8" ht="16.5">
      <c r="G136" s="58"/>
      <c r="H136" s="58"/>
    </row>
    <row r="137" spans="7:8" ht="16.5">
      <c r="G137" s="58"/>
      <c r="H137" s="58"/>
    </row>
    <row r="138" spans="7:8" ht="16.5">
      <c r="G138" s="58"/>
      <c r="H138" s="58"/>
    </row>
    <row r="139" spans="7:8" ht="16.5">
      <c r="G139" s="58"/>
      <c r="H139" s="58"/>
    </row>
    <row r="140" spans="7:8" ht="16.5">
      <c r="G140" s="58"/>
      <c r="H140" s="58"/>
    </row>
    <row r="141" spans="7:8" ht="16.5">
      <c r="G141" s="58"/>
      <c r="H141" s="58"/>
    </row>
    <row r="142" spans="7:8" ht="16.5">
      <c r="G142" s="58"/>
      <c r="H142" s="58"/>
    </row>
    <row r="143" spans="7:8" ht="16.5">
      <c r="G143" s="58"/>
      <c r="H143" s="58"/>
    </row>
    <row r="144" spans="7:8" ht="16.5">
      <c r="G144" s="58"/>
      <c r="H144" s="58"/>
    </row>
    <row r="145" spans="7:8" ht="16.5">
      <c r="G145" s="58"/>
      <c r="H145" s="58"/>
    </row>
    <row r="146" spans="7:8" ht="16.5">
      <c r="G146" s="58"/>
      <c r="H146" s="58"/>
    </row>
    <row r="147" spans="7:8" ht="16.5">
      <c r="G147" s="58"/>
      <c r="H147" s="58"/>
    </row>
    <row r="148" spans="7:8" ht="16.5">
      <c r="G148" s="58"/>
      <c r="H148" s="58"/>
    </row>
    <row r="149" spans="7:8" ht="16.5">
      <c r="G149" s="58"/>
      <c r="H149" s="58"/>
    </row>
    <row r="150" spans="7:8" ht="16.5">
      <c r="G150" s="58"/>
      <c r="H150" s="58"/>
    </row>
    <row r="151" spans="7:8" ht="16.5">
      <c r="G151" s="58"/>
      <c r="H151" s="58"/>
    </row>
    <row r="152" spans="7:8" ht="16.5">
      <c r="G152" s="58"/>
      <c r="H152" s="58"/>
    </row>
    <row r="153" spans="7:8" ht="16.5">
      <c r="G153" s="58"/>
      <c r="H153" s="58"/>
    </row>
    <row r="154" spans="7:8" ht="16.5">
      <c r="G154" s="58"/>
      <c r="H154" s="58"/>
    </row>
    <row r="155" spans="7:8" ht="16.5">
      <c r="G155" s="58"/>
      <c r="H155" s="58"/>
    </row>
    <row r="156" spans="7:8" ht="16.5">
      <c r="G156" s="58"/>
      <c r="H156" s="58"/>
    </row>
    <row r="157" spans="7:8" ht="16.5">
      <c r="G157" s="58"/>
      <c r="H157" s="58"/>
    </row>
    <row r="158" spans="7:8" ht="16.5">
      <c r="G158" s="58"/>
      <c r="H158" s="58"/>
    </row>
    <row r="159" spans="7:8" ht="16.5">
      <c r="G159" s="58"/>
      <c r="H159" s="58"/>
    </row>
    <row r="160" spans="7:8" ht="16.5">
      <c r="G160" s="58"/>
      <c r="H160" s="58"/>
    </row>
    <row r="161" spans="7:8" ht="16.5">
      <c r="G161" s="58"/>
      <c r="H161" s="58"/>
    </row>
    <row r="162" spans="7:8" ht="16.5">
      <c r="G162" s="58"/>
      <c r="H162" s="58"/>
    </row>
    <row r="163" spans="7:8" ht="16.5">
      <c r="G163" s="58"/>
      <c r="H163" s="58"/>
    </row>
    <row r="164" spans="7:8" ht="16.5">
      <c r="G164" s="58"/>
      <c r="H164" s="58"/>
    </row>
    <row r="165" spans="7:8" ht="16.5">
      <c r="G165" s="58"/>
      <c r="H165" s="58"/>
    </row>
    <row r="166" spans="7:8" ht="16.5">
      <c r="G166" s="58"/>
      <c r="H166" s="58"/>
    </row>
    <row r="167" spans="7:8" ht="16.5">
      <c r="G167" s="58"/>
      <c r="H167" s="58"/>
    </row>
    <row r="168" spans="7:8" ht="16.5">
      <c r="G168" s="58"/>
      <c r="H168" s="58"/>
    </row>
    <row r="169" spans="7:8" ht="16.5">
      <c r="G169" s="58"/>
      <c r="H169" s="58"/>
    </row>
    <row r="170" spans="7:8" ht="16.5">
      <c r="G170" s="58"/>
      <c r="H170" s="58"/>
    </row>
    <row r="171" spans="7:8" ht="16.5">
      <c r="G171" s="58"/>
      <c r="H171" s="58"/>
    </row>
    <row r="172" spans="7:8" ht="16.5">
      <c r="G172" s="58"/>
      <c r="H172" s="58"/>
    </row>
    <row r="173" spans="7:8" ht="16.5">
      <c r="G173" s="58"/>
      <c r="H173" s="58"/>
    </row>
    <row r="174" spans="7:8" ht="16.5">
      <c r="G174" s="58"/>
      <c r="H174" s="58"/>
    </row>
    <row r="175" spans="7:8" ht="16.5">
      <c r="G175" s="58"/>
      <c r="H175" s="58"/>
    </row>
    <row r="176" spans="7:8" ht="16.5">
      <c r="G176" s="58"/>
      <c r="H176" s="58"/>
    </row>
    <row r="177" spans="7:8" ht="16.5">
      <c r="G177" s="58"/>
      <c r="H177" s="58"/>
    </row>
    <row r="178" spans="7:8" ht="16.5">
      <c r="G178" s="58"/>
      <c r="H178" s="58"/>
    </row>
    <row r="179" spans="7:8" ht="16.5">
      <c r="G179" s="58"/>
      <c r="H179" s="58"/>
    </row>
    <row r="180" spans="7:8" ht="16.5">
      <c r="G180" s="58"/>
      <c r="H180" s="58"/>
    </row>
    <row r="181" spans="7:8" ht="16.5">
      <c r="G181" s="58"/>
      <c r="H181" s="58"/>
    </row>
    <row r="182" spans="7:8" ht="16.5">
      <c r="G182" s="58"/>
      <c r="H182" s="58"/>
    </row>
    <row r="183" spans="7:8" ht="16.5">
      <c r="G183" s="58"/>
      <c r="H183" s="58"/>
    </row>
    <row r="184" spans="7:8" ht="16.5">
      <c r="G184" s="58"/>
      <c r="H184" s="58"/>
    </row>
    <row r="185" spans="7:8" ht="16.5">
      <c r="G185" s="58"/>
      <c r="H185" s="58"/>
    </row>
    <row r="186" spans="7:8" ht="16.5">
      <c r="G186" s="58"/>
      <c r="H186" s="58"/>
    </row>
    <row r="187" spans="7:8" ht="16.5">
      <c r="G187" s="58"/>
      <c r="H187" s="58"/>
    </row>
    <row r="188" spans="7:8" ht="16.5">
      <c r="G188" s="58"/>
      <c r="H188" s="58"/>
    </row>
    <row r="189" spans="7:8" ht="16.5">
      <c r="G189" s="58"/>
      <c r="H189" s="58"/>
    </row>
    <row r="190" spans="7:8" ht="16.5">
      <c r="G190" s="58"/>
      <c r="H190" s="58"/>
    </row>
    <row r="191" spans="7:8" ht="16.5">
      <c r="G191" s="58"/>
      <c r="H191" s="58"/>
    </row>
    <row r="192" spans="7:8" ht="16.5">
      <c r="G192" s="58"/>
      <c r="H192" s="58"/>
    </row>
    <row r="193" spans="7:8" ht="16.5">
      <c r="G193" s="58"/>
      <c r="H193" s="58"/>
    </row>
    <row r="194" spans="7:8" ht="16.5">
      <c r="G194" s="58"/>
      <c r="H194" s="58"/>
    </row>
    <row r="195" spans="7:8" ht="16.5">
      <c r="G195" s="58"/>
      <c r="H195" s="58"/>
    </row>
    <row r="196" spans="7:8" ht="16.5">
      <c r="G196" s="58"/>
      <c r="H196" s="58"/>
    </row>
    <row r="197" spans="7:8" ht="16.5">
      <c r="G197" s="58"/>
      <c r="H197" s="58"/>
    </row>
    <row r="198" spans="7:8" ht="16.5">
      <c r="G198" s="58"/>
      <c r="H198" s="58"/>
    </row>
    <row r="199" spans="7:8" ht="16.5">
      <c r="G199" s="58"/>
      <c r="H199" s="58"/>
    </row>
    <row r="200" spans="7:8" ht="16.5">
      <c r="G200" s="58"/>
      <c r="H200" s="58"/>
    </row>
    <row r="201" spans="7:8" ht="16.5">
      <c r="G201" s="58"/>
      <c r="H201" s="58"/>
    </row>
    <row r="202" spans="7:8" ht="16.5">
      <c r="G202" s="58"/>
      <c r="H202" s="58"/>
    </row>
    <row r="203" spans="7:8" ht="16.5">
      <c r="G203" s="58"/>
      <c r="H203" s="58"/>
    </row>
    <row r="204" spans="7:8" ht="16.5">
      <c r="G204" s="58"/>
      <c r="H204" s="58"/>
    </row>
    <row r="205" spans="7:8" ht="16.5">
      <c r="G205" s="58"/>
      <c r="H205" s="58"/>
    </row>
    <row r="206" spans="7:8" ht="16.5">
      <c r="G206" s="58"/>
      <c r="H206" s="58"/>
    </row>
    <row r="207" spans="7:8" ht="16.5">
      <c r="G207" s="58"/>
      <c r="H207" s="58"/>
    </row>
    <row r="208" spans="7:8" ht="16.5">
      <c r="G208" s="58"/>
      <c r="H208" s="58"/>
    </row>
    <row r="209" spans="7:8" ht="16.5">
      <c r="G209" s="58"/>
      <c r="H209" s="58"/>
    </row>
  </sheetData>
  <mergeCells count="6">
    <mergeCell ref="C30:D30"/>
    <mergeCell ref="C12:F12"/>
    <mergeCell ref="F7:H7"/>
    <mergeCell ref="B2:H2"/>
    <mergeCell ref="B3:H3"/>
    <mergeCell ref="B4:H4"/>
  </mergeCells>
  <printOptions/>
  <pageMargins left="0.99" right="0.17" top="0.28" bottom="0.89" header="0.17" footer="0.16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O118"/>
  <sheetViews>
    <sheetView zoomScale="85" zoomScaleNormal="85" workbookViewId="0" topLeftCell="A63">
      <selection activeCell="B91" sqref="B91"/>
    </sheetView>
  </sheetViews>
  <sheetFormatPr defaultColWidth="8.796875" defaultRowHeight="15"/>
  <cols>
    <col min="1" max="1" width="3.3984375" style="59" customWidth="1"/>
    <col min="2" max="2" width="47.69921875" style="122" customWidth="1"/>
    <col min="3" max="3" width="3.59765625" style="61" bestFit="1" customWidth="1"/>
    <col min="4" max="4" width="4.8984375" style="59" hidden="1" customWidth="1"/>
    <col min="5" max="5" width="7.59765625" style="59" customWidth="1"/>
    <col min="6" max="6" width="15.8984375" style="62" customWidth="1"/>
    <col min="7" max="9" width="14.3984375" style="62" hidden="1" customWidth="1"/>
    <col min="10" max="10" width="16.09765625" style="59" customWidth="1"/>
    <col min="11" max="11" width="2.19921875" style="59" customWidth="1"/>
    <col min="12" max="14" width="9" style="59" customWidth="1"/>
    <col min="15" max="15" width="12.5" style="59" bestFit="1" customWidth="1"/>
    <col min="16" max="16384" width="9" style="59" customWidth="1"/>
  </cols>
  <sheetData>
    <row r="2" spans="2:5" ht="23.25" customHeight="1">
      <c r="B2" s="60"/>
      <c r="E2" s="62" t="s">
        <v>73</v>
      </c>
    </row>
    <row r="3" spans="2:5" ht="14.25">
      <c r="B3" s="63" t="s">
        <v>74</v>
      </c>
      <c r="C3" s="64"/>
      <c r="E3" s="62" t="s">
        <v>75</v>
      </c>
    </row>
    <row r="4" spans="2:5" ht="14.25">
      <c r="B4" s="63" t="s">
        <v>76</v>
      </c>
      <c r="C4" s="64"/>
      <c r="E4" s="62" t="s">
        <v>77</v>
      </c>
    </row>
    <row r="5" spans="2:5" ht="14.25">
      <c r="B5" s="63" t="s">
        <v>78</v>
      </c>
      <c r="C5" s="64"/>
      <c r="E5" s="62" t="s">
        <v>79</v>
      </c>
    </row>
    <row r="6" spans="2:3" ht="15">
      <c r="B6" s="60"/>
      <c r="C6" s="64"/>
    </row>
    <row r="7" spans="2:10" ht="23.25">
      <c r="B7" s="218" t="s">
        <v>80</v>
      </c>
      <c r="C7" s="218"/>
      <c r="D7" s="218"/>
      <c r="E7" s="218"/>
      <c r="F7" s="218"/>
      <c r="G7" s="218"/>
      <c r="H7" s="218"/>
      <c r="I7" s="218"/>
      <c r="J7" s="218"/>
    </row>
    <row r="8" spans="2:10" ht="15">
      <c r="B8" s="219" t="s">
        <v>81</v>
      </c>
      <c r="C8" s="219"/>
      <c r="D8" s="219"/>
      <c r="E8" s="219"/>
      <c r="F8" s="219"/>
      <c r="G8" s="219"/>
      <c r="H8" s="219"/>
      <c r="I8" s="219"/>
      <c r="J8" s="219"/>
    </row>
    <row r="9" spans="2:10" s="66" customFormat="1" ht="14.25">
      <c r="B9" s="67"/>
      <c r="C9" s="68"/>
      <c r="D9" s="66">
        <v>1</v>
      </c>
      <c r="F9" s="69">
        <v>1</v>
      </c>
      <c r="G9" s="69"/>
      <c r="H9" s="69"/>
      <c r="I9" s="69"/>
      <c r="J9" s="66">
        <v>2</v>
      </c>
    </row>
    <row r="10" spans="2:10" s="70" customFormat="1" ht="15">
      <c r="B10" s="71" t="s">
        <v>82</v>
      </c>
      <c r="C10" s="72" t="s">
        <v>83</v>
      </c>
      <c r="D10" s="73">
        <v>2</v>
      </c>
      <c r="E10" s="220" t="s">
        <v>84</v>
      </c>
      <c r="F10" s="74" t="s">
        <v>85</v>
      </c>
      <c r="G10" s="74" t="s">
        <v>85</v>
      </c>
      <c r="H10" s="74" t="s">
        <v>85</v>
      </c>
      <c r="I10" s="74" t="s">
        <v>85</v>
      </c>
      <c r="J10" s="74" t="s">
        <v>86</v>
      </c>
    </row>
    <row r="11" spans="2:10" s="70" customFormat="1" ht="15">
      <c r="B11" s="75"/>
      <c r="C11" s="76"/>
      <c r="D11" s="77"/>
      <c r="E11" s="221"/>
      <c r="F11" s="78">
        <v>39447</v>
      </c>
      <c r="G11" s="78"/>
      <c r="H11" s="78">
        <v>39263</v>
      </c>
      <c r="I11" s="78">
        <v>39172</v>
      </c>
      <c r="J11" s="78">
        <v>39083</v>
      </c>
    </row>
    <row r="12" spans="2:11" s="79" customFormat="1" ht="15.75">
      <c r="B12" s="80" t="s">
        <v>87</v>
      </c>
      <c r="C12" s="81" t="s">
        <v>88</v>
      </c>
      <c r="D12" s="82">
        <v>3</v>
      </c>
      <c r="E12" s="82"/>
      <c r="F12" s="83">
        <v>197928924036.00006</v>
      </c>
      <c r="G12" s="83">
        <v>0</v>
      </c>
      <c r="H12" s="83">
        <v>0</v>
      </c>
      <c r="I12" s="83">
        <v>0</v>
      </c>
      <c r="J12" s="83">
        <v>69274241194</v>
      </c>
      <c r="K12" s="84"/>
    </row>
    <row r="13" spans="2:11" s="79" customFormat="1" ht="15.75">
      <c r="B13" s="85" t="s">
        <v>89</v>
      </c>
      <c r="C13" s="86" t="s">
        <v>90</v>
      </c>
      <c r="D13" s="87">
        <v>4</v>
      </c>
      <c r="E13" s="87"/>
      <c r="F13" s="88">
        <v>67479570658.230095</v>
      </c>
      <c r="G13" s="88">
        <v>0</v>
      </c>
      <c r="H13" s="88">
        <v>0</v>
      </c>
      <c r="I13" s="88">
        <v>0</v>
      </c>
      <c r="J13" s="88">
        <v>9086994087</v>
      </c>
      <c r="K13" s="84"/>
    </row>
    <row r="14" spans="2:11" ht="15.75">
      <c r="B14" s="89" t="s">
        <v>91</v>
      </c>
      <c r="C14" s="90" t="s">
        <v>92</v>
      </c>
      <c r="D14" s="91">
        <v>5</v>
      </c>
      <c r="E14" s="91"/>
      <c r="F14" s="92">
        <v>67479570658.230095</v>
      </c>
      <c r="G14" s="92"/>
      <c r="H14" s="92"/>
      <c r="I14" s="92"/>
      <c r="J14" s="92">
        <v>9086994087</v>
      </c>
      <c r="K14" s="62"/>
    </row>
    <row r="15" spans="2:11" ht="15.75">
      <c r="B15" s="89" t="s">
        <v>93</v>
      </c>
      <c r="C15" s="90" t="s">
        <v>94</v>
      </c>
      <c r="D15" s="91">
        <v>6</v>
      </c>
      <c r="E15" s="91"/>
      <c r="F15" s="92">
        <v>0</v>
      </c>
      <c r="G15" s="92"/>
      <c r="H15" s="92"/>
      <c r="I15" s="92"/>
      <c r="J15" s="92"/>
      <c r="K15" s="62"/>
    </row>
    <row r="16" spans="2:11" ht="15.75">
      <c r="B16" s="85" t="s">
        <v>95</v>
      </c>
      <c r="C16" s="93" t="s">
        <v>96</v>
      </c>
      <c r="D16" s="94">
        <v>7</v>
      </c>
      <c r="E16" s="94"/>
      <c r="F16" s="95">
        <v>250000000</v>
      </c>
      <c r="G16" s="95">
        <v>0</v>
      </c>
      <c r="H16" s="95">
        <v>0</v>
      </c>
      <c r="I16" s="95">
        <v>0</v>
      </c>
      <c r="J16" s="95">
        <v>13228000000</v>
      </c>
      <c r="K16" s="62"/>
    </row>
    <row r="17" spans="2:11" ht="15.75">
      <c r="B17" s="89" t="s">
        <v>97</v>
      </c>
      <c r="C17" s="90" t="s">
        <v>98</v>
      </c>
      <c r="D17" s="91">
        <v>8</v>
      </c>
      <c r="E17" s="91"/>
      <c r="F17" s="92">
        <v>250000000</v>
      </c>
      <c r="G17" s="92"/>
      <c r="H17" s="92"/>
      <c r="I17" s="92"/>
      <c r="J17" s="92">
        <v>13228000000</v>
      </c>
      <c r="K17" s="62"/>
    </row>
    <row r="18" spans="2:11" ht="15.75">
      <c r="B18" s="89" t="s">
        <v>99</v>
      </c>
      <c r="C18" s="90" t="s">
        <v>100</v>
      </c>
      <c r="D18" s="91">
        <v>9</v>
      </c>
      <c r="E18" s="91"/>
      <c r="F18" s="92">
        <v>0</v>
      </c>
      <c r="G18" s="92"/>
      <c r="H18" s="92"/>
      <c r="I18" s="92"/>
      <c r="J18" s="92"/>
      <c r="K18" s="62"/>
    </row>
    <row r="19" spans="2:11" ht="15.75">
      <c r="B19" s="85" t="s">
        <v>101</v>
      </c>
      <c r="C19" s="93" t="s">
        <v>102</v>
      </c>
      <c r="D19" s="94">
        <v>10</v>
      </c>
      <c r="E19" s="94"/>
      <c r="F19" s="95">
        <v>91426608111.99998</v>
      </c>
      <c r="G19" s="95">
        <v>0</v>
      </c>
      <c r="H19" s="95">
        <v>0</v>
      </c>
      <c r="I19" s="95">
        <v>0</v>
      </c>
      <c r="J19" s="95">
        <v>43867314747</v>
      </c>
      <c r="K19" s="62"/>
    </row>
    <row r="20" spans="2:11" ht="15.75">
      <c r="B20" s="89" t="s">
        <v>103</v>
      </c>
      <c r="C20" s="90" t="s">
        <v>104</v>
      </c>
      <c r="D20" s="91">
        <v>11</v>
      </c>
      <c r="E20" s="91"/>
      <c r="F20" s="92">
        <v>87852019516.99998</v>
      </c>
      <c r="G20" s="92"/>
      <c r="H20" s="92"/>
      <c r="I20" s="92"/>
      <c r="J20" s="92">
        <v>41042654808</v>
      </c>
      <c r="K20" s="62"/>
    </row>
    <row r="21" spans="2:11" ht="15.75">
      <c r="B21" s="89" t="s">
        <v>105</v>
      </c>
      <c r="C21" s="90" t="s">
        <v>106</v>
      </c>
      <c r="D21" s="91">
        <v>12</v>
      </c>
      <c r="E21" s="91"/>
      <c r="F21" s="92">
        <v>3288597435.999998</v>
      </c>
      <c r="G21" s="92"/>
      <c r="H21" s="92"/>
      <c r="I21" s="92"/>
      <c r="J21" s="92">
        <v>1662730781</v>
      </c>
      <c r="K21" s="62"/>
    </row>
    <row r="22" spans="2:11" ht="15.75">
      <c r="B22" s="89" t="s">
        <v>107</v>
      </c>
      <c r="C22" s="90" t="s">
        <v>108</v>
      </c>
      <c r="D22" s="91">
        <v>13</v>
      </c>
      <c r="E22" s="91"/>
      <c r="F22" s="92">
        <v>0</v>
      </c>
      <c r="G22" s="92"/>
      <c r="H22" s="92"/>
      <c r="I22" s="92"/>
      <c r="J22" s="92"/>
      <c r="K22" s="62"/>
    </row>
    <row r="23" spans="2:11" ht="15.75">
      <c r="B23" s="89" t="s">
        <v>109</v>
      </c>
      <c r="C23" s="90" t="s">
        <v>110</v>
      </c>
      <c r="D23" s="91">
        <v>14</v>
      </c>
      <c r="E23" s="91"/>
      <c r="F23" s="92">
        <v>0</v>
      </c>
      <c r="G23" s="92"/>
      <c r="H23" s="92"/>
      <c r="I23" s="92"/>
      <c r="J23" s="92"/>
      <c r="K23" s="62"/>
    </row>
    <row r="24" spans="2:11" ht="15.75">
      <c r="B24" s="89" t="s">
        <v>111</v>
      </c>
      <c r="C24" s="90" t="s">
        <v>112</v>
      </c>
      <c r="D24" s="91">
        <v>15</v>
      </c>
      <c r="E24" s="91"/>
      <c r="F24" s="92">
        <v>285991159</v>
      </c>
      <c r="G24" s="92"/>
      <c r="H24" s="92"/>
      <c r="I24" s="92"/>
      <c r="J24" s="92">
        <v>1161929158</v>
      </c>
      <c r="K24" s="62"/>
    </row>
    <row r="25" spans="2:11" ht="15.75">
      <c r="B25" s="89" t="s">
        <v>113</v>
      </c>
      <c r="C25" s="90" t="s">
        <v>114</v>
      </c>
      <c r="D25" s="91">
        <v>16</v>
      </c>
      <c r="E25" s="91"/>
      <c r="F25" s="92">
        <v>0</v>
      </c>
      <c r="G25" s="92"/>
      <c r="H25" s="92"/>
      <c r="I25" s="92"/>
      <c r="J25" s="92"/>
      <c r="K25" s="62"/>
    </row>
    <row r="26" spans="2:11" ht="15.75">
      <c r="B26" s="85" t="s">
        <v>115</v>
      </c>
      <c r="C26" s="93" t="s">
        <v>116</v>
      </c>
      <c r="D26" s="94">
        <v>17</v>
      </c>
      <c r="E26" s="94"/>
      <c r="F26" s="95">
        <v>14326414822.999998</v>
      </c>
      <c r="G26" s="95">
        <v>0</v>
      </c>
      <c r="H26" s="95">
        <v>0</v>
      </c>
      <c r="I26" s="95">
        <v>0</v>
      </c>
      <c r="J26" s="95">
        <v>1257408324</v>
      </c>
      <c r="K26" s="62"/>
    </row>
    <row r="27" spans="2:11" ht="15.75">
      <c r="B27" s="89" t="s">
        <v>117</v>
      </c>
      <c r="C27" s="90" t="s">
        <v>118</v>
      </c>
      <c r="D27" s="91">
        <v>18</v>
      </c>
      <c r="E27" s="91"/>
      <c r="F27" s="92">
        <v>14326414822.999998</v>
      </c>
      <c r="G27" s="92"/>
      <c r="H27" s="92"/>
      <c r="I27" s="92"/>
      <c r="J27" s="92">
        <v>1257408324</v>
      </c>
      <c r="K27" s="62"/>
    </row>
    <row r="28" spans="2:11" ht="15.75">
      <c r="B28" s="89" t="s">
        <v>119</v>
      </c>
      <c r="C28" s="90" t="s">
        <v>120</v>
      </c>
      <c r="D28" s="91">
        <v>19</v>
      </c>
      <c r="E28" s="91"/>
      <c r="F28" s="92">
        <v>0</v>
      </c>
      <c r="G28" s="92"/>
      <c r="H28" s="92"/>
      <c r="I28" s="92"/>
      <c r="J28" s="92"/>
      <c r="K28" s="62"/>
    </row>
    <row r="29" spans="2:11" ht="15.75">
      <c r="B29" s="85" t="s">
        <v>121</v>
      </c>
      <c r="C29" s="93" t="s">
        <v>122</v>
      </c>
      <c r="D29" s="94">
        <v>20</v>
      </c>
      <c r="E29" s="94"/>
      <c r="F29" s="95">
        <v>24446330442.769997</v>
      </c>
      <c r="G29" s="95">
        <v>0</v>
      </c>
      <c r="H29" s="95">
        <v>0</v>
      </c>
      <c r="I29" s="95">
        <v>0</v>
      </c>
      <c r="J29" s="95">
        <v>1834524036</v>
      </c>
      <c r="K29" s="62"/>
    </row>
    <row r="30" spans="2:11" ht="15.75">
      <c r="B30" s="89" t="s">
        <v>123</v>
      </c>
      <c r="C30" s="90" t="s">
        <v>124</v>
      </c>
      <c r="D30" s="91">
        <v>21</v>
      </c>
      <c r="E30" s="91"/>
      <c r="F30" s="92">
        <v>5973008954</v>
      </c>
      <c r="G30" s="92"/>
      <c r="H30" s="92"/>
      <c r="I30" s="92"/>
      <c r="J30" s="92">
        <v>164522314</v>
      </c>
      <c r="K30" s="62"/>
    </row>
    <row r="31" spans="2:11" ht="15.75">
      <c r="B31" s="89" t="s">
        <v>125</v>
      </c>
      <c r="C31" s="90" t="s">
        <v>126</v>
      </c>
      <c r="D31" s="91">
        <v>22</v>
      </c>
      <c r="E31" s="91"/>
      <c r="F31" s="92">
        <v>12885873350.769999</v>
      </c>
      <c r="G31" s="92"/>
      <c r="H31" s="92"/>
      <c r="I31" s="92"/>
      <c r="J31" s="92">
        <v>729707316</v>
      </c>
      <c r="K31" s="62"/>
    </row>
    <row r="32" spans="2:11" ht="15.75">
      <c r="B32" s="89" t="s">
        <v>127</v>
      </c>
      <c r="C32" s="90" t="s">
        <v>128</v>
      </c>
      <c r="D32" s="91">
        <v>23</v>
      </c>
      <c r="E32" s="91"/>
      <c r="F32" s="92">
        <v>978968875.9999999</v>
      </c>
      <c r="G32" s="92"/>
      <c r="H32" s="92"/>
      <c r="I32" s="92"/>
      <c r="J32" s="92">
        <v>534268336</v>
      </c>
      <c r="K32" s="62"/>
    </row>
    <row r="33" spans="2:11" ht="15.75">
      <c r="B33" s="89" t="s">
        <v>374</v>
      </c>
      <c r="C33" s="90" t="s">
        <v>129</v>
      </c>
      <c r="D33" s="91">
        <v>24</v>
      </c>
      <c r="E33" s="91"/>
      <c r="F33" s="92">
        <v>4608479262</v>
      </c>
      <c r="G33" s="92"/>
      <c r="H33" s="92"/>
      <c r="I33" s="92"/>
      <c r="J33" s="92">
        <v>406026070</v>
      </c>
      <c r="K33" s="62"/>
    </row>
    <row r="34" spans="2:11" ht="15.75">
      <c r="B34" s="85" t="s">
        <v>130</v>
      </c>
      <c r="C34" s="93" t="s">
        <v>131</v>
      </c>
      <c r="D34" s="94">
        <v>25</v>
      </c>
      <c r="E34" s="94"/>
      <c r="F34" s="95">
        <v>383165022513</v>
      </c>
      <c r="G34" s="95">
        <v>0</v>
      </c>
      <c r="H34" s="95">
        <v>0</v>
      </c>
      <c r="I34" s="95">
        <v>0</v>
      </c>
      <c r="J34" s="95">
        <v>61234967241</v>
      </c>
      <c r="K34" s="62"/>
    </row>
    <row r="35" spans="2:11" ht="15.75">
      <c r="B35" s="85" t="s">
        <v>132</v>
      </c>
      <c r="C35" s="93" t="s">
        <v>133</v>
      </c>
      <c r="D35" s="94">
        <v>26</v>
      </c>
      <c r="E35" s="94"/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62"/>
    </row>
    <row r="36" spans="2:11" ht="15.75">
      <c r="B36" s="89" t="s">
        <v>134</v>
      </c>
      <c r="C36" s="90" t="s">
        <v>135</v>
      </c>
      <c r="D36" s="91">
        <v>27</v>
      </c>
      <c r="E36" s="91"/>
      <c r="F36" s="92">
        <v>0</v>
      </c>
      <c r="G36" s="92"/>
      <c r="H36" s="92"/>
      <c r="I36" s="92"/>
      <c r="J36" s="92"/>
      <c r="K36" s="62"/>
    </row>
    <row r="37" spans="2:11" ht="15.75">
      <c r="B37" s="89" t="s">
        <v>136</v>
      </c>
      <c r="C37" s="90" t="s">
        <v>137</v>
      </c>
      <c r="D37" s="91">
        <v>28</v>
      </c>
      <c r="E37" s="91"/>
      <c r="F37" s="92">
        <v>0</v>
      </c>
      <c r="G37" s="92"/>
      <c r="H37" s="92"/>
      <c r="I37" s="92"/>
      <c r="J37" s="92"/>
      <c r="K37" s="62"/>
    </row>
    <row r="38" spans="2:11" ht="15.75">
      <c r="B38" s="89" t="s">
        <v>138</v>
      </c>
      <c r="C38" s="90" t="s">
        <v>139</v>
      </c>
      <c r="D38" s="91">
        <v>29</v>
      </c>
      <c r="E38" s="91"/>
      <c r="F38" s="92">
        <v>0</v>
      </c>
      <c r="G38" s="92"/>
      <c r="H38" s="92"/>
      <c r="I38" s="92"/>
      <c r="J38" s="92"/>
      <c r="K38" s="62"/>
    </row>
    <row r="39" spans="2:10" ht="15.75">
      <c r="B39" s="89" t="s">
        <v>140</v>
      </c>
      <c r="C39" s="90" t="s">
        <v>141</v>
      </c>
      <c r="D39" s="91">
        <v>30</v>
      </c>
      <c r="E39" s="91"/>
      <c r="F39" s="92">
        <v>0</v>
      </c>
      <c r="G39" s="92"/>
      <c r="H39" s="92"/>
      <c r="I39" s="92"/>
      <c r="J39" s="92"/>
    </row>
    <row r="40" spans="2:10" ht="15.75">
      <c r="B40" s="89" t="s">
        <v>142</v>
      </c>
      <c r="C40" s="90" t="s">
        <v>143</v>
      </c>
      <c r="D40" s="91">
        <v>31</v>
      </c>
      <c r="E40" s="91"/>
      <c r="F40" s="92">
        <v>0</v>
      </c>
      <c r="G40" s="92"/>
      <c r="H40" s="92"/>
      <c r="I40" s="92"/>
      <c r="J40" s="92"/>
    </row>
    <row r="41" spans="2:10" ht="15.75">
      <c r="B41" s="85" t="s">
        <v>144</v>
      </c>
      <c r="C41" s="93" t="s">
        <v>145</v>
      </c>
      <c r="D41" s="94">
        <v>32</v>
      </c>
      <c r="E41" s="94"/>
      <c r="F41" s="95">
        <v>101809308803</v>
      </c>
      <c r="G41" s="95">
        <v>0</v>
      </c>
      <c r="H41" s="95">
        <v>0</v>
      </c>
      <c r="I41" s="95">
        <v>0</v>
      </c>
      <c r="J41" s="95">
        <v>48747817749</v>
      </c>
    </row>
    <row r="42" spans="2:10" ht="15.75">
      <c r="B42" s="96" t="s">
        <v>146</v>
      </c>
      <c r="C42" s="93" t="s">
        <v>147</v>
      </c>
      <c r="D42" s="94">
        <v>33</v>
      </c>
      <c r="E42" s="94"/>
      <c r="F42" s="95">
        <v>87921816419</v>
      </c>
      <c r="G42" s="95">
        <v>0</v>
      </c>
      <c r="H42" s="95">
        <v>0</v>
      </c>
      <c r="I42" s="95">
        <v>0</v>
      </c>
      <c r="J42" s="95">
        <v>48736156273</v>
      </c>
    </row>
    <row r="43" spans="2:10" ht="15.75">
      <c r="B43" s="89" t="s">
        <v>148</v>
      </c>
      <c r="C43" s="90" t="s">
        <v>149</v>
      </c>
      <c r="D43" s="91">
        <v>34</v>
      </c>
      <c r="E43" s="91"/>
      <c r="F43" s="92">
        <v>119408376987</v>
      </c>
      <c r="G43" s="92"/>
      <c r="H43" s="92"/>
      <c r="I43" s="92"/>
      <c r="J43" s="92">
        <v>59719313894</v>
      </c>
    </row>
    <row r="44" spans="2:10" ht="15.75">
      <c r="B44" s="89" t="s">
        <v>150</v>
      </c>
      <c r="C44" s="90" t="s">
        <v>151</v>
      </c>
      <c r="D44" s="91">
        <v>35</v>
      </c>
      <c r="E44" s="91"/>
      <c r="F44" s="92">
        <v>-31486560568</v>
      </c>
      <c r="G44" s="92"/>
      <c r="H44" s="92"/>
      <c r="I44" s="92"/>
      <c r="J44" s="92">
        <v>-10983157621</v>
      </c>
    </row>
    <row r="45" spans="2:10" ht="15.75">
      <c r="B45" s="96" t="s">
        <v>152</v>
      </c>
      <c r="C45" s="93" t="s">
        <v>153</v>
      </c>
      <c r="D45" s="94">
        <v>36</v>
      </c>
      <c r="E45" s="94"/>
      <c r="F45" s="95">
        <v>82109288</v>
      </c>
      <c r="G45" s="95">
        <v>0</v>
      </c>
      <c r="H45" s="95">
        <v>0</v>
      </c>
      <c r="I45" s="95">
        <v>0</v>
      </c>
      <c r="J45" s="95">
        <v>0</v>
      </c>
    </row>
    <row r="46" spans="2:10" ht="15.75">
      <c r="B46" s="89" t="s">
        <v>148</v>
      </c>
      <c r="C46" s="90" t="s">
        <v>154</v>
      </c>
      <c r="D46" s="91">
        <v>37</v>
      </c>
      <c r="E46" s="91"/>
      <c r="F46" s="92">
        <v>328437146</v>
      </c>
      <c r="G46" s="92"/>
      <c r="H46" s="92"/>
      <c r="I46" s="92"/>
      <c r="J46" s="92"/>
    </row>
    <row r="47" spans="2:10" ht="15.75">
      <c r="B47" s="89" t="s">
        <v>150</v>
      </c>
      <c r="C47" s="90" t="s">
        <v>155</v>
      </c>
      <c r="D47" s="91">
        <v>38</v>
      </c>
      <c r="E47" s="91"/>
      <c r="F47" s="92">
        <v>-246327858</v>
      </c>
      <c r="G47" s="92"/>
      <c r="H47" s="92"/>
      <c r="I47" s="92"/>
      <c r="J47" s="92"/>
    </row>
    <row r="48" spans="2:10" ht="15.75">
      <c r="B48" s="96" t="s">
        <v>156</v>
      </c>
      <c r="C48" s="93" t="s">
        <v>157</v>
      </c>
      <c r="D48" s="94">
        <v>39</v>
      </c>
      <c r="E48" s="94"/>
      <c r="F48" s="97">
        <v>13799402996</v>
      </c>
      <c r="G48" s="97">
        <v>0</v>
      </c>
      <c r="H48" s="97">
        <v>0</v>
      </c>
      <c r="I48" s="97">
        <v>0</v>
      </c>
      <c r="J48" s="97">
        <v>11661476</v>
      </c>
    </row>
    <row r="49" spans="2:10" ht="15.75">
      <c r="B49" s="89" t="s">
        <v>148</v>
      </c>
      <c r="C49" s="90" t="s">
        <v>158</v>
      </c>
      <c r="D49" s="91">
        <v>40</v>
      </c>
      <c r="E49" s="91"/>
      <c r="F49" s="92">
        <v>13824537263</v>
      </c>
      <c r="G49" s="92"/>
      <c r="H49" s="92"/>
      <c r="I49" s="92"/>
      <c r="J49" s="92">
        <v>19082400</v>
      </c>
    </row>
    <row r="50" spans="2:10" ht="15.75">
      <c r="B50" s="89" t="s">
        <v>150</v>
      </c>
      <c r="C50" s="90" t="s">
        <v>159</v>
      </c>
      <c r="D50" s="91">
        <v>41</v>
      </c>
      <c r="E50" s="91"/>
      <c r="F50" s="92">
        <v>-25134267</v>
      </c>
      <c r="G50" s="92"/>
      <c r="H50" s="92"/>
      <c r="I50" s="92"/>
      <c r="J50" s="92">
        <v>-7420924</v>
      </c>
    </row>
    <row r="51" spans="2:10" ht="15.75">
      <c r="B51" s="89" t="s">
        <v>160</v>
      </c>
      <c r="C51" s="90" t="s">
        <v>161</v>
      </c>
      <c r="D51" s="91">
        <v>42</v>
      </c>
      <c r="E51" s="91"/>
      <c r="F51" s="92">
        <v>5980100</v>
      </c>
      <c r="G51" s="92"/>
      <c r="H51" s="92"/>
      <c r="I51" s="92"/>
      <c r="J51" s="92"/>
    </row>
    <row r="52" spans="2:10" ht="15.75">
      <c r="B52" s="85" t="s">
        <v>162</v>
      </c>
      <c r="C52" s="93" t="s">
        <v>163</v>
      </c>
      <c r="D52" s="94">
        <v>43</v>
      </c>
      <c r="E52" s="94"/>
      <c r="F52" s="95">
        <v>3034707000</v>
      </c>
      <c r="G52" s="95">
        <v>0</v>
      </c>
      <c r="H52" s="95">
        <v>0</v>
      </c>
      <c r="I52" s="95">
        <v>0</v>
      </c>
      <c r="J52" s="95">
        <v>0</v>
      </c>
    </row>
    <row r="53" spans="2:10" ht="15.75">
      <c r="B53" s="89" t="s">
        <v>148</v>
      </c>
      <c r="C53" s="90" t="s">
        <v>164</v>
      </c>
      <c r="D53" s="91">
        <v>44</v>
      </c>
      <c r="E53" s="91"/>
      <c r="F53" s="92">
        <v>3034707000</v>
      </c>
      <c r="G53" s="92"/>
      <c r="H53" s="92"/>
      <c r="I53" s="92"/>
      <c r="J53" s="92"/>
    </row>
    <row r="54" spans="2:10" ht="15.75">
      <c r="B54" s="89" t="s">
        <v>150</v>
      </c>
      <c r="C54" s="90" t="s">
        <v>165</v>
      </c>
      <c r="D54" s="91">
        <v>45</v>
      </c>
      <c r="E54" s="91"/>
      <c r="F54" s="92">
        <v>0</v>
      </c>
      <c r="G54" s="92"/>
      <c r="H54" s="92"/>
      <c r="I54" s="92"/>
      <c r="J54" s="92"/>
    </row>
    <row r="55" spans="2:10" ht="15.75">
      <c r="B55" s="85" t="s">
        <v>166</v>
      </c>
      <c r="C55" s="93" t="s">
        <v>167</v>
      </c>
      <c r="D55" s="94">
        <v>46</v>
      </c>
      <c r="E55" s="94"/>
      <c r="F55" s="95">
        <v>15521664500</v>
      </c>
      <c r="G55" s="95">
        <v>0</v>
      </c>
      <c r="H55" s="95">
        <v>0</v>
      </c>
      <c r="I55" s="95">
        <v>0</v>
      </c>
      <c r="J55" s="95">
        <v>0</v>
      </c>
    </row>
    <row r="56" spans="2:10" ht="15.75">
      <c r="B56" s="89" t="s">
        <v>168</v>
      </c>
      <c r="C56" s="90" t="s">
        <v>169</v>
      </c>
      <c r="D56" s="91">
        <v>47</v>
      </c>
      <c r="E56" s="91"/>
      <c r="F56" s="92">
        <v>0</v>
      </c>
      <c r="G56" s="92"/>
      <c r="H56" s="92"/>
      <c r="I56" s="92"/>
      <c r="J56" s="92"/>
    </row>
    <row r="57" spans="2:10" ht="15.75">
      <c r="B57" s="89" t="s">
        <v>170</v>
      </c>
      <c r="C57" s="90" t="s">
        <v>171</v>
      </c>
      <c r="D57" s="91">
        <v>48</v>
      </c>
      <c r="E57" s="91"/>
      <c r="F57" s="92">
        <v>4700000000</v>
      </c>
      <c r="G57" s="92"/>
      <c r="H57" s="92"/>
      <c r="I57" s="92"/>
      <c r="J57" s="92"/>
    </row>
    <row r="58" spans="2:10" ht="15.75">
      <c r="B58" s="89" t="s">
        <v>172</v>
      </c>
      <c r="C58" s="90" t="s">
        <v>173</v>
      </c>
      <c r="D58" s="91">
        <v>49</v>
      </c>
      <c r="E58" s="91"/>
      <c r="F58" s="92">
        <v>10821664500</v>
      </c>
      <c r="G58" s="92"/>
      <c r="H58" s="92"/>
      <c r="I58" s="92"/>
      <c r="J58" s="92"/>
    </row>
    <row r="59" spans="2:10" ht="15.75">
      <c r="B59" s="89" t="s">
        <v>174</v>
      </c>
      <c r="C59" s="90" t="s">
        <v>175</v>
      </c>
      <c r="D59" s="91">
        <v>50</v>
      </c>
      <c r="E59" s="91"/>
      <c r="F59" s="92">
        <v>0</v>
      </c>
      <c r="G59" s="92"/>
      <c r="H59" s="92"/>
      <c r="I59" s="92"/>
      <c r="J59" s="92"/>
    </row>
    <row r="60" spans="2:10" ht="15.75">
      <c r="B60" s="98" t="s">
        <v>176</v>
      </c>
      <c r="C60" s="90">
        <v>260</v>
      </c>
      <c r="D60" s="91"/>
      <c r="E60" s="91"/>
      <c r="F60" s="92">
        <v>88179756786</v>
      </c>
      <c r="G60" s="92"/>
      <c r="H60" s="92"/>
      <c r="I60" s="92"/>
      <c r="J60" s="92"/>
    </row>
    <row r="61" spans="2:10" ht="15.75">
      <c r="B61" s="85" t="s">
        <v>177</v>
      </c>
      <c r="C61" s="93">
        <v>270</v>
      </c>
      <c r="D61" s="94">
        <v>51</v>
      </c>
      <c r="E61" s="94"/>
      <c r="F61" s="95">
        <v>174619585424</v>
      </c>
      <c r="G61" s="95">
        <v>0</v>
      </c>
      <c r="H61" s="95">
        <v>0</v>
      </c>
      <c r="I61" s="95">
        <v>0</v>
      </c>
      <c r="J61" s="95">
        <v>12487149492</v>
      </c>
    </row>
    <row r="62" spans="2:10" ht="15.75">
      <c r="B62" s="89" t="s">
        <v>178</v>
      </c>
      <c r="C62" s="90" t="s">
        <v>179</v>
      </c>
      <c r="D62" s="91">
        <v>52</v>
      </c>
      <c r="E62" s="91"/>
      <c r="F62" s="92">
        <v>162168079424</v>
      </c>
      <c r="G62" s="92"/>
      <c r="H62" s="92"/>
      <c r="I62" s="92"/>
      <c r="J62" s="92">
        <v>12487149492</v>
      </c>
    </row>
    <row r="63" spans="2:10" ht="15.75">
      <c r="B63" s="89" t="s">
        <v>180</v>
      </c>
      <c r="C63" s="90" t="s">
        <v>181</v>
      </c>
      <c r="D63" s="91">
        <v>53</v>
      </c>
      <c r="E63" s="91"/>
      <c r="F63" s="92">
        <v>0</v>
      </c>
      <c r="G63" s="92"/>
      <c r="H63" s="92"/>
      <c r="I63" s="92"/>
      <c r="J63" s="92"/>
    </row>
    <row r="64" spans="2:10" ht="16.5" thickBot="1">
      <c r="B64" s="89" t="s">
        <v>182</v>
      </c>
      <c r="C64" s="90" t="s">
        <v>183</v>
      </c>
      <c r="D64" s="91">
        <v>54</v>
      </c>
      <c r="E64" s="91"/>
      <c r="F64" s="92">
        <v>12451506000</v>
      </c>
      <c r="G64" s="92"/>
      <c r="H64" s="92"/>
      <c r="I64" s="92"/>
      <c r="J64" s="92"/>
    </row>
    <row r="65" spans="2:10" ht="17.25" thickBot="1" thickTop="1">
      <c r="B65" s="99" t="s">
        <v>184</v>
      </c>
      <c r="C65" s="100" t="s">
        <v>185</v>
      </c>
      <c r="D65" s="101">
        <v>55</v>
      </c>
      <c r="E65" s="101"/>
      <c r="F65" s="102">
        <v>581093946549</v>
      </c>
      <c r="G65" s="102">
        <v>0</v>
      </c>
      <c r="H65" s="102">
        <v>0</v>
      </c>
      <c r="I65" s="102">
        <v>0</v>
      </c>
      <c r="J65" s="102">
        <v>130509208435</v>
      </c>
    </row>
    <row r="66" spans="2:10" ht="17.25" thickBot="1" thickTop="1">
      <c r="B66" s="99" t="s">
        <v>186</v>
      </c>
      <c r="C66" s="100" t="s">
        <v>187</v>
      </c>
      <c r="D66" s="103">
        <v>56</v>
      </c>
      <c r="E66" s="103"/>
      <c r="F66" s="102">
        <v>581093946548.9999</v>
      </c>
      <c r="G66" s="102">
        <v>0</v>
      </c>
      <c r="H66" s="102">
        <v>0</v>
      </c>
      <c r="I66" s="102">
        <v>0</v>
      </c>
      <c r="J66" s="102">
        <v>130509208435</v>
      </c>
    </row>
    <row r="67" spans="2:10" ht="16.5" thickTop="1">
      <c r="B67" s="85" t="s">
        <v>188</v>
      </c>
      <c r="C67" s="93" t="s">
        <v>189</v>
      </c>
      <c r="D67" s="94">
        <v>57</v>
      </c>
      <c r="E67" s="94"/>
      <c r="F67" s="95">
        <v>315689275486.99994</v>
      </c>
      <c r="G67" s="95">
        <v>0</v>
      </c>
      <c r="H67" s="95">
        <v>0</v>
      </c>
      <c r="I67" s="95">
        <v>0</v>
      </c>
      <c r="J67" s="95">
        <v>86414096914</v>
      </c>
    </row>
    <row r="68" spans="2:10" ht="15.75">
      <c r="B68" s="85" t="s">
        <v>190</v>
      </c>
      <c r="C68" s="93" t="s">
        <v>191</v>
      </c>
      <c r="D68" s="94">
        <v>58</v>
      </c>
      <c r="E68" s="94"/>
      <c r="F68" s="95">
        <v>240344946344.99994</v>
      </c>
      <c r="G68" s="95">
        <v>0</v>
      </c>
      <c r="H68" s="95">
        <v>0</v>
      </c>
      <c r="I68" s="95">
        <v>0</v>
      </c>
      <c r="J68" s="95">
        <v>76033041423</v>
      </c>
    </row>
    <row r="69" spans="2:10" ht="15.75">
      <c r="B69" s="89" t="s">
        <v>192</v>
      </c>
      <c r="C69" s="90" t="s">
        <v>193</v>
      </c>
      <c r="D69" s="91">
        <v>59</v>
      </c>
      <c r="E69" s="91"/>
      <c r="F69" s="92">
        <v>98506068030.99998</v>
      </c>
      <c r="G69" s="92"/>
      <c r="H69" s="92"/>
      <c r="I69" s="92"/>
      <c r="J69" s="92">
        <v>38484002018</v>
      </c>
    </row>
    <row r="70" spans="2:10" ht="15.75">
      <c r="B70" s="89" t="s">
        <v>194</v>
      </c>
      <c r="C70" s="90" t="s">
        <v>195</v>
      </c>
      <c r="D70" s="91">
        <v>60</v>
      </c>
      <c r="E70" s="91"/>
      <c r="F70" s="92">
        <v>131306131064.99997</v>
      </c>
      <c r="G70" s="92"/>
      <c r="H70" s="92"/>
      <c r="I70" s="92"/>
      <c r="J70" s="92">
        <v>31776135613</v>
      </c>
    </row>
    <row r="71" spans="2:10" ht="15.75">
      <c r="B71" s="89" t="s">
        <v>196</v>
      </c>
      <c r="C71" s="90" t="s">
        <v>197</v>
      </c>
      <c r="D71" s="91">
        <v>61</v>
      </c>
      <c r="E71" s="91"/>
      <c r="F71" s="92">
        <v>425644284.00000095</v>
      </c>
      <c r="G71" s="92"/>
      <c r="H71" s="92"/>
      <c r="I71" s="92"/>
      <c r="J71" s="92">
        <v>3797748547</v>
      </c>
    </row>
    <row r="72" spans="2:10" ht="15.75">
      <c r="B72" s="89" t="s">
        <v>198</v>
      </c>
      <c r="C72" s="90" t="s">
        <v>199</v>
      </c>
      <c r="D72" s="91">
        <v>62</v>
      </c>
      <c r="E72" s="91"/>
      <c r="F72" s="92">
        <v>3324970578</v>
      </c>
      <c r="G72" s="92"/>
      <c r="H72" s="92"/>
      <c r="I72" s="92"/>
      <c r="J72" s="92">
        <v>1332943936</v>
      </c>
    </row>
    <row r="73" spans="2:10" ht="15.75">
      <c r="B73" s="89" t="s">
        <v>200</v>
      </c>
      <c r="C73" s="90" t="s">
        <v>201</v>
      </c>
      <c r="D73" s="91">
        <v>63</v>
      </c>
      <c r="E73" s="91"/>
      <c r="F73" s="92">
        <v>1399914771</v>
      </c>
      <c r="G73" s="92"/>
      <c r="H73" s="92"/>
      <c r="I73" s="92"/>
      <c r="J73" s="92">
        <v>547055433</v>
      </c>
    </row>
    <row r="74" spans="2:10" ht="15.75">
      <c r="B74" s="89" t="s">
        <v>202</v>
      </c>
      <c r="C74" s="90" t="s">
        <v>203</v>
      </c>
      <c r="D74" s="91">
        <v>64</v>
      </c>
      <c r="E74" s="91"/>
      <c r="F74" s="92">
        <v>425626720.00000006</v>
      </c>
      <c r="G74" s="92"/>
      <c r="H74" s="92"/>
      <c r="I74" s="92"/>
      <c r="J74" s="92"/>
    </row>
    <row r="75" spans="2:10" ht="15.75">
      <c r="B75" s="89" t="s">
        <v>204</v>
      </c>
      <c r="C75" s="90" t="s">
        <v>205</v>
      </c>
      <c r="D75" s="91">
        <v>65</v>
      </c>
      <c r="E75" s="91"/>
      <c r="F75" s="92">
        <v>0</v>
      </c>
      <c r="G75" s="92"/>
      <c r="H75" s="92"/>
      <c r="I75" s="92"/>
      <c r="J75" s="92"/>
    </row>
    <row r="76" spans="2:10" ht="15.75">
      <c r="B76" s="89" t="s">
        <v>206</v>
      </c>
      <c r="C76" s="90" t="s">
        <v>207</v>
      </c>
      <c r="D76" s="91">
        <v>66</v>
      </c>
      <c r="E76" s="91"/>
      <c r="F76" s="92">
        <v>0</v>
      </c>
      <c r="G76" s="92"/>
      <c r="H76" s="92"/>
      <c r="I76" s="92"/>
      <c r="J76" s="92"/>
    </row>
    <row r="77" spans="2:10" ht="15.75">
      <c r="B77" s="89" t="s">
        <v>208</v>
      </c>
      <c r="C77" s="90" t="s">
        <v>209</v>
      </c>
      <c r="D77" s="91">
        <v>67</v>
      </c>
      <c r="E77" s="91"/>
      <c r="F77" s="92">
        <v>4956590896</v>
      </c>
      <c r="G77" s="92"/>
      <c r="H77" s="92"/>
      <c r="I77" s="92"/>
      <c r="J77" s="92">
        <v>95155876</v>
      </c>
    </row>
    <row r="78" spans="2:10" ht="15.75">
      <c r="B78" s="89" t="s">
        <v>210</v>
      </c>
      <c r="C78" s="90" t="s">
        <v>211</v>
      </c>
      <c r="D78" s="91">
        <v>68</v>
      </c>
      <c r="E78" s="91"/>
      <c r="F78" s="92">
        <v>0</v>
      </c>
      <c r="G78" s="92"/>
      <c r="H78" s="92"/>
      <c r="I78" s="92"/>
      <c r="J78" s="92"/>
    </row>
    <row r="79" spans="2:10" ht="15.75">
      <c r="B79" s="85" t="s">
        <v>212</v>
      </c>
      <c r="C79" s="93" t="s">
        <v>213</v>
      </c>
      <c r="D79" s="94">
        <v>69</v>
      </c>
      <c r="E79" s="94"/>
      <c r="F79" s="95">
        <v>75344329142</v>
      </c>
      <c r="G79" s="95">
        <v>0</v>
      </c>
      <c r="H79" s="95">
        <v>0</v>
      </c>
      <c r="I79" s="95">
        <v>0</v>
      </c>
      <c r="J79" s="95">
        <v>10381055491</v>
      </c>
    </row>
    <row r="80" spans="2:10" ht="15.75">
      <c r="B80" s="89" t="s">
        <v>214</v>
      </c>
      <c r="C80" s="90" t="s">
        <v>215</v>
      </c>
      <c r="D80" s="91">
        <v>70</v>
      </c>
      <c r="E80" s="91"/>
      <c r="F80" s="92">
        <v>0</v>
      </c>
      <c r="G80" s="92"/>
      <c r="H80" s="92"/>
      <c r="I80" s="92"/>
      <c r="J80" s="92"/>
    </row>
    <row r="81" spans="2:10" ht="15.75">
      <c r="B81" s="89" t="s">
        <v>216</v>
      </c>
      <c r="C81" s="90" t="s">
        <v>217</v>
      </c>
      <c r="D81" s="91">
        <v>71</v>
      </c>
      <c r="E81" s="91"/>
      <c r="F81" s="92">
        <v>0</v>
      </c>
      <c r="G81" s="92"/>
      <c r="H81" s="92"/>
      <c r="I81" s="92"/>
      <c r="J81" s="92"/>
    </row>
    <row r="82" spans="2:10" ht="15.75">
      <c r="B82" s="89" t="s">
        <v>218</v>
      </c>
      <c r="C82" s="90" t="s">
        <v>219</v>
      </c>
      <c r="D82" s="91">
        <v>72</v>
      </c>
      <c r="E82" s="91"/>
      <c r="F82" s="92">
        <v>70958353312</v>
      </c>
      <c r="G82" s="92"/>
      <c r="H82" s="92"/>
      <c r="I82" s="92"/>
      <c r="J82" s="92"/>
    </row>
    <row r="83" spans="2:10" ht="15.75">
      <c r="B83" s="89" t="s">
        <v>220</v>
      </c>
      <c r="C83" s="90" t="s">
        <v>221</v>
      </c>
      <c r="D83" s="91">
        <v>73</v>
      </c>
      <c r="E83" s="91"/>
      <c r="F83" s="92">
        <v>4372000000</v>
      </c>
      <c r="G83" s="92"/>
      <c r="H83" s="92"/>
      <c r="I83" s="92"/>
      <c r="J83" s="92">
        <v>10359992161</v>
      </c>
    </row>
    <row r="84" spans="2:10" ht="15.75">
      <c r="B84" s="89" t="s">
        <v>222</v>
      </c>
      <c r="C84" s="90" t="s">
        <v>223</v>
      </c>
      <c r="D84" s="91">
        <v>74</v>
      </c>
      <c r="E84" s="91"/>
      <c r="F84" s="92">
        <v>0</v>
      </c>
      <c r="G84" s="92"/>
      <c r="H84" s="92"/>
      <c r="I84" s="92"/>
      <c r="J84" s="92"/>
    </row>
    <row r="85" spans="2:10" ht="15.75">
      <c r="B85" s="89" t="s">
        <v>224</v>
      </c>
      <c r="C85" s="90" t="s">
        <v>225</v>
      </c>
      <c r="D85" s="91">
        <v>75</v>
      </c>
      <c r="E85" s="91"/>
      <c r="F85" s="92">
        <v>13975829.999999998</v>
      </c>
      <c r="G85" s="92"/>
      <c r="H85" s="92"/>
      <c r="I85" s="92"/>
      <c r="J85" s="92">
        <v>21063330</v>
      </c>
    </row>
    <row r="86" spans="2:10" ht="15.75">
      <c r="B86" s="89" t="s">
        <v>226</v>
      </c>
      <c r="C86" s="90" t="s">
        <v>227</v>
      </c>
      <c r="D86" s="91">
        <v>76</v>
      </c>
      <c r="E86" s="91"/>
      <c r="F86" s="92">
        <v>0</v>
      </c>
      <c r="G86" s="92"/>
      <c r="H86" s="92"/>
      <c r="I86" s="92"/>
      <c r="J86" s="92"/>
    </row>
    <row r="87" spans="2:10" ht="15.75">
      <c r="B87" s="85" t="s">
        <v>228</v>
      </c>
      <c r="C87" s="93" t="s">
        <v>229</v>
      </c>
      <c r="D87" s="94">
        <v>77</v>
      </c>
      <c r="E87" s="94"/>
      <c r="F87" s="95">
        <v>234329730410.50998</v>
      </c>
      <c r="G87" s="95">
        <v>0</v>
      </c>
      <c r="H87" s="95">
        <v>0</v>
      </c>
      <c r="I87" s="95">
        <v>0</v>
      </c>
      <c r="J87" s="95">
        <v>32875076882</v>
      </c>
    </row>
    <row r="88" spans="2:10" ht="15.75">
      <c r="B88" s="85" t="s">
        <v>230</v>
      </c>
      <c r="C88" s="93" t="s">
        <v>231</v>
      </c>
      <c r="D88" s="94">
        <v>78</v>
      </c>
      <c r="E88" s="94"/>
      <c r="F88" s="95">
        <v>233855032101.50998</v>
      </c>
      <c r="G88" s="95">
        <v>0</v>
      </c>
      <c r="H88" s="95">
        <v>0</v>
      </c>
      <c r="I88" s="95">
        <v>0</v>
      </c>
      <c r="J88" s="95">
        <v>32875076882</v>
      </c>
    </row>
    <row r="89" spans="2:15" ht="15.75">
      <c r="B89" s="89" t="s">
        <v>232</v>
      </c>
      <c r="C89" s="90" t="s">
        <v>233</v>
      </c>
      <c r="D89" s="91">
        <v>79</v>
      </c>
      <c r="E89" s="91"/>
      <c r="F89" s="92">
        <v>126000000000</v>
      </c>
      <c r="G89" s="92"/>
      <c r="H89" s="92"/>
      <c r="I89" s="92"/>
      <c r="J89" s="92">
        <v>30000000000</v>
      </c>
      <c r="O89" s="104">
        <f>F88/12600000</f>
        <v>18559.92318265952</v>
      </c>
    </row>
    <row r="90" spans="2:10" ht="15.75">
      <c r="B90" s="89" t="s">
        <v>234</v>
      </c>
      <c r="C90" s="90" t="s">
        <v>235</v>
      </c>
      <c r="D90" s="91">
        <v>80</v>
      </c>
      <c r="E90" s="91"/>
      <c r="F90" s="92">
        <v>85433380000</v>
      </c>
      <c r="G90" s="92"/>
      <c r="H90" s="92"/>
      <c r="I90" s="92"/>
      <c r="J90" s="92"/>
    </row>
    <row r="91" spans="2:10" ht="15.75">
      <c r="B91" s="89" t="s">
        <v>236</v>
      </c>
      <c r="C91" s="90" t="s">
        <v>237</v>
      </c>
      <c r="D91" s="91">
        <v>81</v>
      </c>
      <c r="E91" s="91"/>
      <c r="F91" s="92">
        <v>0</v>
      </c>
      <c r="G91" s="92"/>
      <c r="H91" s="92"/>
      <c r="I91" s="92"/>
      <c r="J91" s="92"/>
    </row>
    <row r="92" spans="2:10" ht="15.75">
      <c r="B92" s="89" t="s">
        <v>238</v>
      </c>
      <c r="C92" s="90" t="s">
        <v>239</v>
      </c>
      <c r="D92" s="91">
        <v>82</v>
      </c>
      <c r="E92" s="91"/>
      <c r="F92" s="92">
        <v>0</v>
      </c>
      <c r="G92" s="92"/>
      <c r="H92" s="92"/>
      <c r="I92" s="92"/>
      <c r="J92" s="92"/>
    </row>
    <row r="93" spans="2:10" ht="15.75">
      <c r="B93" s="89" t="s">
        <v>240</v>
      </c>
      <c r="C93" s="90" t="s">
        <v>241</v>
      </c>
      <c r="D93" s="91">
        <v>83</v>
      </c>
      <c r="E93" s="91"/>
      <c r="F93" s="92">
        <v>0</v>
      </c>
      <c r="G93" s="92"/>
      <c r="H93" s="92"/>
      <c r="I93" s="92"/>
      <c r="J93" s="92"/>
    </row>
    <row r="94" spans="2:10" ht="15.75">
      <c r="B94" s="89" t="s">
        <v>242</v>
      </c>
      <c r="C94" s="90" t="s">
        <v>243</v>
      </c>
      <c r="D94" s="91">
        <v>84</v>
      </c>
      <c r="E94" s="91"/>
      <c r="F94" s="92">
        <v>0</v>
      </c>
      <c r="G94" s="92"/>
      <c r="H94" s="92"/>
      <c r="I94" s="92"/>
      <c r="J94" s="92"/>
    </row>
    <row r="95" spans="2:10" ht="15.75">
      <c r="B95" s="89" t="s">
        <v>244</v>
      </c>
      <c r="C95" s="90" t="s">
        <v>245</v>
      </c>
      <c r="D95" s="91">
        <v>85</v>
      </c>
      <c r="E95" s="91"/>
      <c r="F95" s="105">
        <v>642624977.52</v>
      </c>
      <c r="G95" s="92"/>
      <c r="H95" s="92"/>
      <c r="I95" s="92"/>
      <c r="J95" s="92"/>
    </row>
    <row r="96" spans="2:10" ht="15.75">
      <c r="B96" s="89" t="s">
        <v>246</v>
      </c>
      <c r="C96" s="90" t="s">
        <v>247</v>
      </c>
      <c r="D96" s="91">
        <v>86</v>
      </c>
      <c r="E96" s="91"/>
      <c r="F96" s="92">
        <v>271352890.86</v>
      </c>
      <c r="G96" s="92"/>
      <c r="H96" s="92"/>
      <c r="I96" s="92"/>
      <c r="J96" s="92"/>
    </row>
    <row r="97" spans="2:10" ht="15.75">
      <c r="B97" s="89" t="s">
        <v>248</v>
      </c>
      <c r="C97" s="90" t="s">
        <v>249</v>
      </c>
      <c r="D97" s="91">
        <v>87</v>
      </c>
      <c r="E97" s="91"/>
      <c r="F97" s="92">
        <v>0</v>
      </c>
      <c r="G97" s="92"/>
      <c r="H97" s="92"/>
      <c r="I97" s="92"/>
      <c r="J97" s="92"/>
    </row>
    <row r="98" spans="2:15" ht="15.75">
      <c r="B98" s="89" t="s">
        <v>250</v>
      </c>
      <c r="C98" s="90" t="s">
        <v>251</v>
      </c>
      <c r="D98" s="91">
        <v>88</v>
      </c>
      <c r="E98" s="91"/>
      <c r="F98" s="92">
        <v>21507674233.129997</v>
      </c>
      <c r="G98" s="92"/>
      <c r="H98" s="92"/>
      <c r="I98" s="92"/>
      <c r="J98" s="92">
        <v>2875076882</v>
      </c>
      <c r="O98" s="104">
        <f>F98/12600000</f>
        <v>1706.9582724706347</v>
      </c>
    </row>
    <row r="99" spans="2:15" ht="15.75">
      <c r="B99" s="89" t="s">
        <v>252</v>
      </c>
      <c r="C99" s="90" t="s">
        <v>253</v>
      </c>
      <c r="D99" s="91">
        <v>89</v>
      </c>
      <c r="E99" s="91"/>
      <c r="F99" s="92">
        <v>0</v>
      </c>
      <c r="G99" s="92"/>
      <c r="H99" s="92"/>
      <c r="I99" s="92"/>
      <c r="J99" s="92"/>
      <c r="O99" s="104"/>
    </row>
    <row r="100" spans="2:10" ht="15.75">
      <c r="B100" s="85" t="s">
        <v>254</v>
      </c>
      <c r="C100" s="93" t="s">
        <v>255</v>
      </c>
      <c r="D100" s="94">
        <v>90</v>
      </c>
      <c r="E100" s="94"/>
      <c r="F100" s="95">
        <v>474698309</v>
      </c>
      <c r="G100" s="95">
        <v>0</v>
      </c>
      <c r="H100" s="95">
        <v>0</v>
      </c>
      <c r="I100" s="95">
        <v>0</v>
      </c>
      <c r="J100" s="95">
        <v>0</v>
      </c>
    </row>
    <row r="101" spans="2:10" ht="15.75">
      <c r="B101" s="89" t="s">
        <v>256</v>
      </c>
      <c r="C101" s="90" t="s">
        <v>257</v>
      </c>
      <c r="D101" s="91">
        <v>91</v>
      </c>
      <c r="E101" s="91"/>
      <c r="F101" s="92">
        <v>474698309</v>
      </c>
      <c r="G101" s="92"/>
      <c r="H101" s="92"/>
      <c r="I101" s="92"/>
      <c r="J101" s="92"/>
    </row>
    <row r="102" spans="2:10" ht="15.75">
      <c r="B102" s="89" t="s">
        <v>258</v>
      </c>
      <c r="C102" s="90" t="s">
        <v>259</v>
      </c>
      <c r="D102" s="91">
        <v>92</v>
      </c>
      <c r="E102" s="91"/>
      <c r="F102" s="92">
        <v>0</v>
      </c>
      <c r="G102" s="92"/>
      <c r="H102" s="92"/>
      <c r="I102" s="92"/>
      <c r="J102" s="92"/>
    </row>
    <row r="103" spans="2:10" ht="15.75">
      <c r="B103" s="89" t="s">
        <v>260</v>
      </c>
      <c r="C103" s="90" t="s">
        <v>261</v>
      </c>
      <c r="D103" s="91">
        <v>93</v>
      </c>
      <c r="E103" s="91"/>
      <c r="F103" s="92">
        <v>0</v>
      </c>
      <c r="G103" s="92"/>
      <c r="H103" s="92"/>
      <c r="I103" s="92"/>
      <c r="J103" s="92"/>
    </row>
    <row r="104" spans="2:10" ht="15.75">
      <c r="B104" s="106" t="s">
        <v>262</v>
      </c>
      <c r="C104" s="107">
        <v>500</v>
      </c>
      <c r="D104" s="108"/>
      <c r="E104" s="108"/>
      <c r="F104" s="109">
        <v>31074940651.489998</v>
      </c>
      <c r="G104" s="109"/>
      <c r="H104" s="109"/>
      <c r="I104" s="109"/>
      <c r="J104" s="109">
        <v>11220034639</v>
      </c>
    </row>
    <row r="105" spans="2:10" ht="16.5" thickBot="1">
      <c r="B105" s="110" t="s">
        <v>186</v>
      </c>
      <c r="C105" s="111"/>
      <c r="D105" s="112"/>
      <c r="E105" s="112"/>
      <c r="F105" s="113">
        <v>581093946548.9999</v>
      </c>
      <c r="G105" s="113">
        <v>0</v>
      </c>
      <c r="H105" s="113">
        <v>0</v>
      </c>
      <c r="I105" s="113">
        <v>0</v>
      </c>
      <c r="J105" s="113">
        <v>130509208435</v>
      </c>
    </row>
    <row r="106" spans="2:3" ht="4.5" customHeight="1" thickTop="1">
      <c r="B106" s="114" t="s">
        <v>263</v>
      </c>
      <c r="C106" s="115" t="s">
        <v>263</v>
      </c>
    </row>
    <row r="107" spans="2:3" ht="15.75">
      <c r="B107" s="116" t="s">
        <v>264</v>
      </c>
      <c r="C107" s="115" t="s">
        <v>265</v>
      </c>
    </row>
    <row r="108" spans="2:3" ht="15.75">
      <c r="B108" s="114" t="s">
        <v>266</v>
      </c>
      <c r="C108" s="115" t="s">
        <v>267</v>
      </c>
    </row>
    <row r="109" spans="2:3" ht="15.75">
      <c r="B109" s="114" t="s">
        <v>268</v>
      </c>
      <c r="C109" s="115" t="s">
        <v>269</v>
      </c>
    </row>
    <row r="110" spans="2:3" ht="15.75">
      <c r="B110" s="114" t="s">
        <v>270</v>
      </c>
      <c r="C110" s="115" t="s">
        <v>271</v>
      </c>
    </row>
    <row r="111" spans="2:3" ht="15.75">
      <c r="B111" s="114" t="s">
        <v>272</v>
      </c>
      <c r="C111" s="115" t="s">
        <v>273</v>
      </c>
    </row>
    <row r="112" spans="2:3" ht="15.75">
      <c r="B112" s="114" t="s">
        <v>274</v>
      </c>
      <c r="C112" s="115" t="s">
        <v>275</v>
      </c>
    </row>
    <row r="113" spans="2:10" ht="15.75">
      <c r="B113" s="117" t="s">
        <v>276</v>
      </c>
      <c r="C113" s="118" t="s">
        <v>277</v>
      </c>
      <c r="D113" s="119"/>
      <c r="E113" s="119"/>
      <c r="F113" s="120"/>
      <c r="G113" s="120"/>
      <c r="H113" s="120"/>
      <c r="I113" s="120"/>
      <c r="J113" s="119"/>
    </row>
    <row r="114" ht="8.25" customHeight="1">
      <c r="B114" s="121"/>
    </row>
    <row r="115" spans="2:10" ht="15.75" customHeight="1">
      <c r="B115" s="60" t="s">
        <v>278</v>
      </c>
      <c r="C115" s="60"/>
      <c r="D115" s="60"/>
      <c r="E115" s="60"/>
      <c r="F115" s="222" t="s">
        <v>279</v>
      </c>
      <c r="G115" s="222"/>
      <c r="H115" s="222"/>
      <c r="I115" s="222"/>
      <c r="J115" s="222"/>
    </row>
    <row r="116" ht="12.75" customHeight="1">
      <c r="B116" s="121"/>
    </row>
    <row r="117" ht="12.75" customHeight="1">
      <c r="B117" s="121"/>
    </row>
    <row r="118" ht="12.75" customHeight="1">
      <c r="B118" s="121"/>
    </row>
  </sheetData>
  <mergeCells count="4">
    <mergeCell ref="B7:J7"/>
    <mergeCell ref="B8:J8"/>
    <mergeCell ref="E10:E11"/>
    <mergeCell ref="F115:J11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Q55"/>
  <sheetViews>
    <sheetView zoomScale="85" zoomScaleNormal="85" workbookViewId="0" topLeftCell="A14">
      <selection activeCell="B91" sqref="B91"/>
    </sheetView>
  </sheetViews>
  <sheetFormatPr defaultColWidth="8.796875" defaultRowHeight="15"/>
  <cols>
    <col min="1" max="1" width="3.59765625" style="123" customWidth="1"/>
    <col min="2" max="2" width="2.8984375" style="123" customWidth="1"/>
    <col min="3" max="3" width="20.5" style="123" customWidth="1"/>
    <col min="4" max="4" width="27.19921875" style="123" customWidth="1"/>
    <col min="5" max="5" width="4.8984375" style="123" customWidth="1"/>
    <col min="6" max="6" width="2.8984375" style="123" hidden="1" customWidth="1"/>
    <col min="7" max="7" width="6.19921875" style="123" customWidth="1"/>
    <col min="8" max="8" width="17.5" style="123" customWidth="1"/>
    <col min="9" max="9" width="13.59765625" style="123" hidden="1" customWidth="1"/>
    <col min="10" max="10" width="12.69921875" style="123" hidden="1" customWidth="1"/>
    <col min="11" max="11" width="11.59765625" style="123" hidden="1" customWidth="1"/>
    <col min="12" max="12" width="17" style="123" customWidth="1"/>
    <col min="13" max="13" width="4.69921875" style="123" customWidth="1"/>
    <col min="14" max="14" width="9" style="123" customWidth="1"/>
    <col min="15" max="15" width="7.59765625" style="123" customWidth="1"/>
    <col min="16" max="16384" width="9" style="123" customWidth="1"/>
  </cols>
  <sheetData>
    <row r="1" ht="14.25">
      <c r="E1" s="124"/>
    </row>
    <row r="2" ht="18.75" customHeight="1">
      <c r="E2" s="125" t="s">
        <v>280</v>
      </c>
    </row>
    <row r="3" spans="2:12" ht="27.75" customHeight="1">
      <c r="B3" s="63" t="s">
        <v>281</v>
      </c>
      <c r="E3" s="125" t="s">
        <v>282</v>
      </c>
      <c r="H3" s="63"/>
      <c r="I3" s="63"/>
      <c r="J3" s="63"/>
      <c r="K3" s="63"/>
      <c r="L3" s="63"/>
    </row>
    <row r="4" spans="2:12" ht="14.25">
      <c r="B4" s="63" t="s">
        <v>283</v>
      </c>
      <c r="E4" s="125" t="s">
        <v>284</v>
      </c>
      <c r="G4" s="126"/>
      <c r="H4" s="63"/>
      <c r="I4" s="63"/>
      <c r="J4" s="63"/>
      <c r="K4" s="63"/>
      <c r="L4" s="63"/>
    </row>
    <row r="5" spans="2:12" ht="14.25">
      <c r="B5" s="63" t="s">
        <v>285</v>
      </c>
      <c r="E5" s="125" t="s">
        <v>286</v>
      </c>
      <c r="G5" s="126"/>
      <c r="H5" s="63"/>
      <c r="I5" s="63"/>
      <c r="J5" s="63"/>
      <c r="K5" s="63"/>
      <c r="L5" s="63"/>
    </row>
    <row r="6" spans="2:12" ht="14.25">
      <c r="B6" s="63"/>
      <c r="E6" s="126"/>
      <c r="G6" s="126"/>
      <c r="H6" s="63"/>
      <c r="I6" s="63"/>
      <c r="J6" s="63"/>
      <c r="K6" s="63"/>
      <c r="L6" s="63"/>
    </row>
    <row r="7" spans="2:12" ht="10.5" customHeight="1">
      <c r="B7" s="63"/>
      <c r="G7" s="126"/>
      <c r="H7" s="63"/>
      <c r="I7" s="63"/>
      <c r="J7" s="63"/>
      <c r="K7" s="63"/>
      <c r="L7" s="63"/>
    </row>
    <row r="8" spans="2:12" ht="23.25">
      <c r="B8" s="218" t="s">
        <v>287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2:12" ht="15.75"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2:8" ht="15">
      <c r="B10" s="60"/>
      <c r="E10" s="65"/>
      <c r="F10" s="60" t="s">
        <v>288</v>
      </c>
      <c r="G10" s="60"/>
      <c r="H10" s="127"/>
    </row>
    <row r="11" spans="2:12" s="128" customFormat="1" ht="15">
      <c r="B11" s="225" t="s">
        <v>289</v>
      </c>
      <c r="C11" s="226"/>
      <c r="D11" s="227"/>
      <c r="E11" s="129" t="s">
        <v>83</v>
      </c>
      <c r="F11" s="130">
        <v>2</v>
      </c>
      <c r="G11" s="129" t="s">
        <v>84</v>
      </c>
      <c r="H11" s="129" t="s">
        <v>288</v>
      </c>
      <c r="I11" s="129" t="s">
        <v>290</v>
      </c>
      <c r="J11" s="129" t="s">
        <v>290</v>
      </c>
      <c r="K11" s="129" t="s">
        <v>290</v>
      </c>
      <c r="L11" s="131" t="s">
        <v>291</v>
      </c>
    </row>
    <row r="12" spans="2:12" s="128" customFormat="1" ht="15">
      <c r="B12" s="228"/>
      <c r="C12" s="229"/>
      <c r="D12" s="230"/>
      <c r="E12" s="132"/>
      <c r="F12" s="133"/>
      <c r="G12" s="133"/>
      <c r="H12" s="134">
        <v>39447</v>
      </c>
      <c r="I12" s="134">
        <v>39172</v>
      </c>
      <c r="J12" s="134">
        <v>39263</v>
      </c>
      <c r="K12" s="134">
        <v>39447</v>
      </c>
      <c r="L12" s="134">
        <v>39082</v>
      </c>
    </row>
    <row r="13" spans="2:12" s="128" customFormat="1" ht="14.25">
      <c r="B13" s="231">
        <v>1</v>
      </c>
      <c r="C13" s="232"/>
      <c r="D13" s="233"/>
      <c r="E13" s="135">
        <v>2</v>
      </c>
      <c r="F13" s="136"/>
      <c r="G13" s="135">
        <v>3</v>
      </c>
      <c r="H13" s="135">
        <v>4</v>
      </c>
      <c r="I13" s="135">
        <v>3</v>
      </c>
      <c r="J13" s="135">
        <v>3</v>
      </c>
      <c r="K13" s="135">
        <v>3</v>
      </c>
      <c r="L13" s="135">
        <v>5</v>
      </c>
    </row>
    <row r="14" spans="2:13" s="60" customFormat="1" ht="15">
      <c r="B14" s="137">
        <v>1</v>
      </c>
      <c r="C14" s="138" t="s">
        <v>292</v>
      </c>
      <c r="D14" s="139"/>
      <c r="E14" s="140" t="s">
        <v>293</v>
      </c>
      <c r="F14" s="141">
        <v>3</v>
      </c>
      <c r="G14" s="141"/>
      <c r="H14" s="142">
        <v>1293548479874.9995</v>
      </c>
      <c r="I14" s="143"/>
      <c r="J14" s="143"/>
      <c r="K14" s="143"/>
      <c r="L14" s="142">
        <v>346871609619</v>
      </c>
      <c r="M14" s="144"/>
    </row>
    <row r="15" spans="2:13" s="122" customFormat="1" ht="14.25">
      <c r="B15" s="145">
        <v>2</v>
      </c>
      <c r="C15" s="146" t="s">
        <v>294</v>
      </c>
      <c r="D15" s="147"/>
      <c r="E15" s="148" t="s">
        <v>295</v>
      </c>
      <c r="F15" s="149">
        <v>5</v>
      </c>
      <c r="G15" s="149"/>
      <c r="H15" s="150">
        <v>873335627.0000001</v>
      </c>
      <c r="I15" s="151"/>
      <c r="J15" s="151"/>
      <c r="K15" s="151"/>
      <c r="L15" s="150"/>
      <c r="M15" s="152"/>
    </row>
    <row r="16" spans="2:13" s="60" customFormat="1" ht="15">
      <c r="B16" s="145">
        <v>3</v>
      </c>
      <c r="C16" s="146" t="s">
        <v>296</v>
      </c>
      <c r="D16" s="147"/>
      <c r="E16" s="148" t="s">
        <v>297</v>
      </c>
      <c r="F16" s="153">
        <v>6</v>
      </c>
      <c r="G16" s="153"/>
      <c r="H16" s="154">
        <v>1292675144247.9995</v>
      </c>
      <c r="I16" s="155"/>
      <c r="J16" s="155"/>
      <c r="K16" s="155"/>
      <c r="L16" s="154">
        <v>346871609619</v>
      </c>
      <c r="M16" s="144"/>
    </row>
    <row r="17" spans="2:13" s="60" customFormat="1" ht="15">
      <c r="B17" s="145">
        <v>4</v>
      </c>
      <c r="C17" s="146" t="s">
        <v>298</v>
      </c>
      <c r="D17" s="147"/>
      <c r="E17" s="148" t="s">
        <v>299</v>
      </c>
      <c r="F17" s="153">
        <v>8</v>
      </c>
      <c r="G17" s="153"/>
      <c r="H17" s="150">
        <v>1230187123981.0002</v>
      </c>
      <c r="I17" s="155"/>
      <c r="J17" s="155"/>
      <c r="K17" s="155"/>
      <c r="L17" s="150">
        <v>335461560458</v>
      </c>
      <c r="M17" s="144"/>
    </row>
    <row r="18" spans="2:13" s="60" customFormat="1" ht="15">
      <c r="B18" s="145">
        <v>5</v>
      </c>
      <c r="C18" s="146" t="s">
        <v>300</v>
      </c>
      <c r="D18" s="147"/>
      <c r="E18" s="148" t="s">
        <v>301</v>
      </c>
      <c r="F18" s="153">
        <v>10</v>
      </c>
      <c r="G18" s="153"/>
      <c r="H18" s="154">
        <v>62488020266.99927</v>
      </c>
      <c r="I18" s="155"/>
      <c r="J18" s="155"/>
      <c r="K18" s="155"/>
      <c r="L18" s="154">
        <v>11410049161</v>
      </c>
      <c r="M18" s="144"/>
    </row>
    <row r="19" spans="2:13" s="60" customFormat="1" ht="15">
      <c r="B19" s="145"/>
      <c r="C19" s="146"/>
      <c r="D19" s="147"/>
      <c r="E19" s="148"/>
      <c r="F19" s="153"/>
      <c r="G19" s="153"/>
      <c r="H19" s="150"/>
      <c r="I19" s="155"/>
      <c r="J19" s="155"/>
      <c r="K19" s="155"/>
      <c r="L19" s="150"/>
      <c r="M19" s="144"/>
    </row>
    <row r="20" spans="2:13" s="122" customFormat="1" ht="14.25">
      <c r="B20" s="145">
        <v>6</v>
      </c>
      <c r="C20" s="146" t="s">
        <v>302</v>
      </c>
      <c r="D20" s="147"/>
      <c r="E20" s="148" t="s">
        <v>303</v>
      </c>
      <c r="F20" s="149">
        <v>12</v>
      </c>
      <c r="G20" s="149"/>
      <c r="H20" s="150">
        <v>2846367473.9999995</v>
      </c>
      <c r="I20" s="151"/>
      <c r="J20" s="151"/>
      <c r="K20" s="151"/>
      <c r="L20" s="150">
        <v>1173867916</v>
      </c>
      <c r="M20" s="152"/>
    </row>
    <row r="21" spans="2:13" s="122" customFormat="1" ht="14.25">
      <c r="B21" s="145">
        <v>7</v>
      </c>
      <c r="C21" s="146" t="s">
        <v>304</v>
      </c>
      <c r="D21" s="147"/>
      <c r="E21" s="148" t="s">
        <v>305</v>
      </c>
      <c r="F21" s="149">
        <v>13</v>
      </c>
      <c r="G21" s="149"/>
      <c r="H21" s="150">
        <v>8007596402</v>
      </c>
      <c r="I21" s="151"/>
      <c r="J21" s="151"/>
      <c r="K21" s="151"/>
      <c r="L21" s="150">
        <v>6336963424</v>
      </c>
      <c r="M21" s="152"/>
    </row>
    <row r="22" spans="2:13" s="122" customFormat="1" ht="14.25">
      <c r="B22" s="145"/>
      <c r="C22" s="156" t="s">
        <v>306</v>
      </c>
      <c r="D22" s="147"/>
      <c r="E22" s="148" t="s">
        <v>307</v>
      </c>
      <c r="F22" s="149">
        <v>14</v>
      </c>
      <c r="G22" s="149"/>
      <c r="H22" s="150">
        <v>7436891036</v>
      </c>
      <c r="I22" s="151"/>
      <c r="J22" s="151"/>
      <c r="K22" s="151"/>
      <c r="L22" s="150">
        <v>5556528169</v>
      </c>
      <c r="M22" s="152"/>
    </row>
    <row r="23" spans="2:13" s="122" customFormat="1" ht="14.25">
      <c r="B23" s="145"/>
      <c r="C23" s="146"/>
      <c r="D23" s="147"/>
      <c r="E23" s="148"/>
      <c r="F23" s="149"/>
      <c r="G23" s="149"/>
      <c r="H23" s="150"/>
      <c r="I23" s="151"/>
      <c r="J23" s="151"/>
      <c r="K23" s="151"/>
      <c r="L23" s="150"/>
      <c r="M23" s="152"/>
    </row>
    <row r="24" spans="2:13" s="60" customFormat="1" ht="15">
      <c r="B24" s="145">
        <v>8</v>
      </c>
      <c r="C24" s="146" t="s">
        <v>308</v>
      </c>
      <c r="D24" s="147"/>
      <c r="E24" s="148" t="s">
        <v>309</v>
      </c>
      <c r="F24" s="153">
        <v>16</v>
      </c>
      <c r="G24" s="153"/>
      <c r="H24" s="150">
        <v>28221472338</v>
      </c>
      <c r="I24" s="155"/>
      <c r="J24" s="155"/>
      <c r="K24" s="155"/>
      <c r="L24" s="150">
        <v>292982165</v>
      </c>
      <c r="M24" s="144"/>
    </row>
    <row r="25" spans="2:13" s="60" customFormat="1" ht="15">
      <c r="B25" s="145">
        <v>9</v>
      </c>
      <c r="C25" s="146" t="s">
        <v>310</v>
      </c>
      <c r="D25" s="147"/>
      <c r="E25" s="148" t="s">
        <v>311</v>
      </c>
      <c r="F25" s="153">
        <v>18</v>
      </c>
      <c r="G25" s="153"/>
      <c r="H25" s="157">
        <v>12296580512</v>
      </c>
      <c r="I25" s="155"/>
      <c r="J25" s="155"/>
      <c r="K25" s="155"/>
      <c r="L25" s="150">
        <v>3344863396</v>
      </c>
      <c r="M25" s="144"/>
    </row>
    <row r="26" spans="2:13" s="60" customFormat="1" ht="15">
      <c r="B26" s="145"/>
      <c r="C26" s="146"/>
      <c r="D26" s="147"/>
      <c r="E26" s="148"/>
      <c r="F26" s="153"/>
      <c r="G26" s="153"/>
      <c r="H26" s="150"/>
      <c r="I26" s="155"/>
      <c r="J26" s="155"/>
      <c r="K26" s="155"/>
      <c r="L26" s="150"/>
      <c r="M26" s="144"/>
    </row>
    <row r="27" spans="2:13" s="60" customFormat="1" ht="15">
      <c r="B27" s="145">
        <v>10</v>
      </c>
      <c r="C27" s="146" t="s">
        <v>312</v>
      </c>
      <c r="D27" s="147"/>
      <c r="E27" s="148" t="s">
        <v>313</v>
      </c>
      <c r="F27" s="153">
        <v>20</v>
      </c>
      <c r="G27" s="153"/>
      <c r="H27" s="154">
        <v>16808738488.999268</v>
      </c>
      <c r="I27" s="155"/>
      <c r="J27" s="155"/>
      <c r="K27" s="155"/>
      <c r="L27" s="154">
        <v>2609108092</v>
      </c>
      <c r="M27" s="144"/>
    </row>
    <row r="28" spans="2:13" s="60" customFormat="1" ht="15">
      <c r="B28" s="145"/>
      <c r="C28" s="146"/>
      <c r="D28" s="147"/>
      <c r="E28" s="148"/>
      <c r="F28" s="153"/>
      <c r="G28" s="153"/>
      <c r="H28" s="150"/>
      <c r="I28" s="155"/>
      <c r="J28" s="155"/>
      <c r="K28" s="155"/>
      <c r="L28" s="150"/>
      <c r="M28" s="144"/>
    </row>
    <row r="29" spans="2:13" s="122" customFormat="1" ht="14.25">
      <c r="B29" s="145">
        <v>11</v>
      </c>
      <c r="C29" s="146" t="s">
        <v>314</v>
      </c>
      <c r="D29" s="147"/>
      <c r="E29" s="148" t="s">
        <v>315</v>
      </c>
      <c r="F29" s="149">
        <v>21</v>
      </c>
      <c r="G29" s="149"/>
      <c r="H29" s="150">
        <v>25212852558</v>
      </c>
      <c r="I29" s="151"/>
      <c r="J29" s="151"/>
      <c r="K29" s="151"/>
      <c r="L29" s="150">
        <v>436363636</v>
      </c>
      <c r="M29" s="152"/>
    </row>
    <row r="30" spans="2:13" s="122" customFormat="1" ht="14.25">
      <c r="B30" s="145">
        <v>12</v>
      </c>
      <c r="C30" s="146" t="s">
        <v>316</v>
      </c>
      <c r="D30" s="147"/>
      <c r="E30" s="148" t="s">
        <v>317</v>
      </c>
      <c r="F30" s="149">
        <v>22</v>
      </c>
      <c r="G30" s="149"/>
      <c r="H30" s="158">
        <v>13349834406</v>
      </c>
      <c r="I30" s="151"/>
      <c r="J30" s="151"/>
      <c r="K30" s="151"/>
      <c r="L30" s="150">
        <v>333333344</v>
      </c>
      <c r="M30" s="152"/>
    </row>
    <row r="31" spans="2:13" s="122" customFormat="1" ht="14.25">
      <c r="B31" s="145">
        <v>13</v>
      </c>
      <c r="C31" s="146" t="s">
        <v>318</v>
      </c>
      <c r="D31" s="147"/>
      <c r="E31" s="148" t="s">
        <v>319</v>
      </c>
      <c r="F31" s="149">
        <v>23</v>
      </c>
      <c r="G31" s="149"/>
      <c r="H31" s="154">
        <v>11863018152</v>
      </c>
      <c r="I31" s="151"/>
      <c r="J31" s="151"/>
      <c r="K31" s="151"/>
      <c r="L31" s="154">
        <v>103030292</v>
      </c>
      <c r="M31" s="152"/>
    </row>
    <row r="32" spans="2:13" s="122" customFormat="1" ht="14.25">
      <c r="B32" s="145">
        <v>14</v>
      </c>
      <c r="C32" s="146" t="s">
        <v>320</v>
      </c>
      <c r="D32" s="147"/>
      <c r="E32" s="159">
        <v>50</v>
      </c>
      <c r="F32" s="149"/>
      <c r="G32" s="149"/>
      <c r="H32" s="150"/>
      <c r="I32" s="151"/>
      <c r="J32" s="151"/>
      <c r="K32" s="151"/>
      <c r="L32" s="150"/>
      <c r="M32" s="152"/>
    </row>
    <row r="33" spans="2:13" s="122" customFormat="1" ht="15" customHeight="1">
      <c r="B33" s="145"/>
      <c r="C33" s="146"/>
      <c r="D33" s="147"/>
      <c r="E33" s="148"/>
      <c r="F33" s="149"/>
      <c r="G33" s="149"/>
      <c r="H33" s="150"/>
      <c r="I33" s="151"/>
      <c r="J33" s="151"/>
      <c r="K33" s="151"/>
      <c r="L33" s="150"/>
      <c r="M33" s="152"/>
    </row>
    <row r="34" spans="2:13" s="60" customFormat="1" ht="15">
      <c r="B34" s="145">
        <v>15</v>
      </c>
      <c r="C34" s="146" t="s">
        <v>321</v>
      </c>
      <c r="D34" s="147"/>
      <c r="E34" s="159">
        <v>60</v>
      </c>
      <c r="F34" s="153">
        <v>24</v>
      </c>
      <c r="G34" s="153"/>
      <c r="H34" s="154">
        <v>28671756640.999268</v>
      </c>
      <c r="I34" s="155"/>
      <c r="J34" s="155"/>
      <c r="K34" s="155"/>
      <c r="L34" s="154">
        <v>2712138384</v>
      </c>
      <c r="M34" s="144"/>
    </row>
    <row r="35" spans="2:13" s="60" customFormat="1" ht="15">
      <c r="B35" s="145">
        <v>16</v>
      </c>
      <c r="C35" s="146" t="s">
        <v>322</v>
      </c>
      <c r="D35" s="147"/>
      <c r="E35" s="159">
        <v>61</v>
      </c>
      <c r="F35" s="153"/>
      <c r="G35" s="153"/>
      <c r="H35" s="150">
        <v>5979592180.880001</v>
      </c>
      <c r="I35" s="155"/>
      <c r="J35" s="155"/>
      <c r="K35" s="155"/>
      <c r="L35" s="150">
        <v>116498088</v>
      </c>
      <c r="M35" s="144"/>
    </row>
    <row r="36" spans="2:13" s="60" customFormat="1" ht="15">
      <c r="B36" s="145">
        <v>17</v>
      </c>
      <c r="C36" s="146" t="s">
        <v>323</v>
      </c>
      <c r="D36" s="147"/>
      <c r="E36" s="159">
        <v>70</v>
      </c>
      <c r="F36" s="153"/>
      <c r="G36" s="153"/>
      <c r="H36" s="154">
        <v>22692164460.119267</v>
      </c>
      <c r="I36" s="155"/>
      <c r="J36" s="155"/>
      <c r="K36" s="155"/>
      <c r="L36" s="154">
        <v>2595640296</v>
      </c>
      <c r="M36" s="144"/>
    </row>
    <row r="37" spans="2:13" s="60" customFormat="1" ht="15">
      <c r="B37" s="145" t="s">
        <v>324</v>
      </c>
      <c r="C37" s="146" t="s">
        <v>325</v>
      </c>
      <c r="D37" s="147"/>
      <c r="E37" s="159">
        <v>71</v>
      </c>
      <c r="F37" s="153"/>
      <c r="G37" s="153"/>
      <c r="H37" s="150">
        <v>4686052018.968809</v>
      </c>
      <c r="I37" s="155"/>
      <c r="J37" s="155"/>
      <c r="K37" s="155"/>
      <c r="L37" s="150">
        <v>103569727</v>
      </c>
      <c r="M37" s="144"/>
    </row>
    <row r="38" spans="2:13" s="60" customFormat="1" ht="15">
      <c r="B38" s="145" t="s">
        <v>326</v>
      </c>
      <c r="C38" s="146" t="s">
        <v>327</v>
      </c>
      <c r="D38" s="147"/>
      <c r="E38" s="159">
        <v>72</v>
      </c>
      <c r="F38" s="153"/>
      <c r="G38" s="153"/>
      <c r="H38" s="154">
        <v>18006112441.15046</v>
      </c>
      <c r="I38" s="155"/>
      <c r="J38" s="155"/>
      <c r="K38" s="155"/>
      <c r="L38" s="154">
        <v>2492070569</v>
      </c>
      <c r="M38" s="144"/>
    </row>
    <row r="39" spans="2:16" s="122" customFormat="1" ht="14.25">
      <c r="B39" s="145">
        <v>18</v>
      </c>
      <c r="C39" s="146" t="s">
        <v>328</v>
      </c>
      <c r="D39" s="147"/>
      <c r="E39" s="159">
        <v>73</v>
      </c>
      <c r="F39" s="149">
        <v>25</v>
      </c>
      <c r="G39" s="149"/>
      <c r="H39" s="154">
        <v>18006112441.15046</v>
      </c>
      <c r="I39" s="151"/>
      <c r="J39" s="151"/>
      <c r="K39" s="151"/>
      <c r="L39" s="154">
        <v>2492070569</v>
      </c>
      <c r="M39" s="152"/>
      <c r="O39" s="122" t="s">
        <v>329</v>
      </c>
      <c r="P39" s="160">
        <f>H39/12600000</f>
        <v>1429.056542948449</v>
      </c>
    </row>
    <row r="40" spans="2:16" s="122" customFormat="1" ht="14.25">
      <c r="B40" s="145">
        <v>19</v>
      </c>
      <c r="C40" s="146" t="s">
        <v>330</v>
      </c>
      <c r="D40" s="147"/>
      <c r="E40" s="159">
        <v>74</v>
      </c>
      <c r="F40" s="149">
        <v>26</v>
      </c>
      <c r="G40" s="149"/>
      <c r="H40" s="150">
        <v>8236294.95890411</v>
      </c>
      <c r="I40" s="151"/>
      <c r="J40" s="151"/>
      <c r="K40" s="151"/>
      <c r="L40" s="150">
        <v>3000000</v>
      </c>
      <c r="M40" s="152"/>
      <c r="O40" s="122" t="s">
        <v>331</v>
      </c>
      <c r="P40" s="160">
        <f>45000/P39</f>
        <v>31.489306859164145</v>
      </c>
    </row>
    <row r="41" spans="2:16" s="122" customFormat="1" ht="15">
      <c r="B41" s="145">
        <v>20</v>
      </c>
      <c r="C41" s="146" t="s">
        <v>332</v>
      </c>
      <c r="D41" s="147"/>
      <c r="E41" s="159">
        <v>75</v>
      </c>
      <c r="F41" s="149">
        <v>27</v>
      </c>
      <c r="G41" s="149"/>
      <c r="H41" s="150">
        <v>2186.190821357651</v>
      </c>
      <c r="I41" s="155"/>
      <c r="J41" s="155"/>
      <c r="K41" s="155"/>
      <c r="L41" s="150">
        <v>831</v>
      </c>
      <c r="M41" s="152"/>
      <c r="O41" s="122" t="s">
        <v>333</v>
      </c>
      <c r="P41" s="160">
        <f>45000/H41</f>
        <v>20.583747566945895</v>
      </c>
    </row>
    <row r="42" spans="2:13" s="122" customFormat="1" ht="15">
      <c r="B42" s="145"/>
      <c r="C42" s="146"/>
      <c r="D42" s="147"/>
      <c r="E42" s="159"/>
      <c r="F42" s="149"/>
      <c r="G42" s="149"/>
      <c r="H42" s="150"/>
      <c r="I42" s="155"/>
      <c r="J42" s="155"/>
      <c r="K42" s="155"/>
      <c r="L42" s="150"/>
      <c r="M42" s="152"/>
    </row>
    <row r="43" spans="2:13" s="122" customFormat="1" ht="15.75" thickBot="1">
      <c r="B43" s="161"/>
      <c r="C43" s="162" t="s">
        <v>334</v>
      </c>
      <c r="D43" s="163"/>
      <c r="E43" s="164"/>
      <c r="F43" s="164">
        <v>28</v>
      </c>
      <c r="G43" s="164"/>
      <c r="H43" s="165">
        <v>2.741</v>
      </c>
      <c r="I43" s="166"/>
      <c r="J43" s="166"/>
      <c r="K43" s="166"/>
      <c r="L43" s="167"/>
      <c r="M43" s="152"/>
    </row>
    <row r="44" s="63" customFormat="1" ht="8.25" customHeight="1" thickTop="1">
      <c r="B44" s="168"/>
    </row>
    <row r="45" spans="2:17" s="63" customFormat="1" ht="14.25">
      <c r="B45" s="168"/>
      <c r="H45" s="223" t="s">
        <v>335</v>
      </c>
      <c r="I45" s="223"/>
      <c r="J45" s="223"/>
      <c r="K45" s="223"/>
      <c r="L45" s="223"/>
      <c r="Q45" s="169"/>
    </row>
    <row r="46" spans="2:12" s="63" customFormat="1" ht="17.25" customHeight="1">
      <c r="B46" s="60" t="s">
        <v>336</v>
      </c>
      <c r="C46" s="60"/>
      <c r="D46" s="170" t="s">
        <v>337</v>
      </c>
      <c r="E46" s="60"/>
      <c r="F46" s="60"/>
      <c r="G46" s="60"/>
      <c r="H46" s="219" t="s">
        <v>279</v>
      </c>
      <c r="I46" s="219"/>
      <c r="J46" s="219"/>
      <c r="K46" s="219"/>
      <c r="L46" s="219"/>
    </row>
    <row r="47" s="63" customFormat="1" ht="14.25"/>
    <row r="48" s="63" customFormat="1" ht="14.25"/>
    <row r="49" s="63" customFormat="1" ht="14.25"/>
    <row r="50" s="63" customFormat="1" ht="14.25"/>
    <row r="51" s="63" customFormat="1" ht="14.25"/>
    <row r="52" s="63" customFormat="1" ht="14.25"/>
    <row r="53" s="63" customFormat="1" ht="14.25"/>
    <row r="54" s="63" customFormat="1" ht="14.25"/>
    <row r="55" spans="4:12" s="63" customFormat="1" ht="17.25" customHeight="1">
      <c r="D55" s="170" t="s">
        <v>338</v>
      </c>
      <c r="E55" s="60"/>
      <c r="F55" s="60"/>
      <c r="G55" s="60"/>
      <c r="H55" s="219" t="s">
        <v>339</v>
      </c>
      <c r="I55" s="219"/>
      <c r="J55" s="219"/>
      <c r="K55" s="219"/>
      <c r="L55" s="219"/>
    </row>
    <row r="56" s="63" customFormat="1" ht="14.25"/>
    <row r="57" s="63" customFormat="1" ht="14.25"/>
    <row r="58" s="63" customFormat="1" ht="14.25"/>
    <row r="59" s="63" customFormat="1" ht="14.25"/>
    <row r="60" s="63" customFormat="1" ht="14.25"/>
    <row r="61" s="63" customFormat="1" ht="14.25"/>
  </sheetData>
  <mergeCells count="7">
    <mergeCell ref="H45:L45"/>
    <mergeCell ref="H46:L46"/>
    <mergeCell ref="H55:L55"/>
    <mergeCell ref="B8:L8"/>
    <mergeCell ref="B9:L9"/>
    <mergeCell ref="B11:D12"/>
    <mergeCell ref="B13:D1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P55"/>
  <sheetViews>
    <sheetView zoomScale="85" zoomScaleNormal="85" workbookViewId="0" topLeftCell="B13">
      <selection activeCell="B91" sqref="B91"/>
    </sheetView>
  </sheetViews>
  <sheetFormatPr defaultColWidth="8.796875" defaultRowHeight="15"/>
  <cols>
    <col min="1" max="1" width="3.59765625" style="123" customWidth="1"/>
    <col min="2" max="2" width="6.09765625" style="123" customWidth="1"/>
    <col min="3" max="3" width="20.5" style="123" customWidth="1"/>
    <col min="4" max="4" width="27.19921875" style="123" customWidth="1"/>
    <col min="5" max="5" width="4.8984375" style="123" customWidth="1"/>
    <col min="6" max="6" width="3.3984375" style="123" customWidth="1"/>
    <col min="7" max="7" width="6.19921875" style="123" customWidth="1"/>
    <col min="8" max="8" width="16.69921875" style="123" customWidth="1"/>
    <col min="9" max="9" width="13.59765625" style="123" hidden="1" customWidth="1"/>
    <col min="10" max="10" width="12.69921875" style="123" hidden="1" customWidth="1"/>
    <col min="11" max="11" width="11.59765625" style="123" hidden="1" customWidth="1"/>
    <col min="12" max="12" width="17" style="123" customWidth="1"/>
    <col min="13" max="13" width="4.69921875" style="123" customWidth="1"/>
    <col min="14" max="16384" width="9" style="123" customWidth="1"/>
  </cols>
  <sheetData>
    <row r="1" ht="14.25">
      <c r="E1" s="124"/>
    </row>
    <row r="2" ht="18.75" customHeight="1">
      <c r="E2" s="125" t="s">
        <v>280</v>
      </c>
    </row>
    <row r="3" spans="2:12" ht="27.75" customHeight="1">
      <c r="B3" s="63" t="s">
        <v>281</v>
      </c>
      <c r="E3" s="125" t="s">
        <v>282</v>
      </c>
      <c r="H3" s="63"/>
      <c r="I3" s="63"/>
      <c r="J3" s="63"/>
      <c r="K3" s="63"/>
      <c r="L3" s="63"/>
    </row>
    <row r="4" spans="2:12" ht="14.25">
      <c r="B4" s="63" t="s">
        <v>283</v>
      </c>
      <c r="E4" s="125" t="s">
        <v>284</v>
      </c>
      <c r="G4" s="126"/>
      <c r="H4" s="63"/>
      <c r="I4" s="63"/>
      <c r="J4" s="63"/>
      <c r="K4" s="63"/>
      <c r="L4" s="63"/>
    </row>
    <row r="5" spans="2:12" ht="14.25">
      <c r="B5" s="63" t="s">
        <v>285</v>
      </c>
      <c r="E5" s="125" t="s">
        <v>286</v>
      </c>
      <c r="G5" s="126"/>
      <c r="H5" s="63"/>
      <c r="I5" s="63"/>
      <c r="J5" s="63"/>
      <c r="K5" s="63"/>
      <c r="L5" s="63"/>
    </row>
    <row r="6" spans="2:12" ht="14.25">
      <c r="B6" s="63"/>
      <c r="E6" s="126"/>
      <c r="G6" s="126"/>
      <c r="H6" s="63"/>
      <c r="I6" s="63"/>
      <c r="J6" s="63"/>
      <c r="K6" s="63"/>
      <c r="L6" s="63"/>
    </row>
    <row r="7" spans="2:12" ht="10.5" customHeight="1">
      <c r="B7" s="63"/>
      <c r="G7" s="126"/>
      <c r="H7" s="63"/>
      <c r="I7" s="63"/>
      <c r="J7" s="63"/>
      <c r="K7" s="63"/>
      <c r="L7" s="63"/>
    </row>
    <row r="8" spans="2:12" ht="23.25">
      <c r="B8" s="218" t="s">
        <v>340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2:12" ht="15.75"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2:8" ht="15">
      <c r="B10" s="60"/>
      <c r="E10" s="65"/>
      <c r="F10" s="60"/>
      <c r="G10" s="60"/>
      <c r="H10" s="127"/>
    </row>
    <row r="11" spans="2:12" s="128" customFormat="1" ht="15">
      <c r="B11" s="225" t="s">
        <v>289</v>
      </c>
      <c r="C11" s="226"/>
      <c r="D11" s="227"/>
      <c r="E11" s="129" t="s">
        <v>83</v>
      </c>
      <c r="F11" s="171"/>
      <c r="G11" s="172" t="s">
        <v>84</v>
      </c>
      <c r="H11" s="129" t="s">
        <v>341</v>
      </c>
      <c r="I11" s="129" t="s">
        <v>290</v>
      </c>
      <c r="J11" s="129" t="s">
        <v>290</v>
      </c>
      <c r="K11" s="129" t="s">
        <v>290</v>
      </c>
      <c r="L11" s="129" t="s">
        <v>342</v>
      </c>
    </row>
    <row r="12" spans="2:12" s="128" customFormat="1" ht="15">
      <c r="B12" s="228"/>
      <c r="C12" s="229"/>
      <c r="D12" s="230"/>
      <c r="E12" s="132"/>
      <c r="F12" s="173"/>
      <c r="G12" s="174"/>
      <c r="H12" s="175" t="s">
        <v>343</v>
      </c>
      <c r="I12" s="134">
        <v>39172</v>
      </c>
      <c r="J12" s="134">
        <v>39263</v>
      </c>
      <c r="K12" s="134">
        <v>39447</v>
      </c>
      <c r="L12" s="175" t="s">
        <v>343</v>
      </c>
    </row>
    <row r="13" spans="2:12" s="128" customFormat="1" ht="14.25">
      <c r="B13" s="231">
        <v>1</v>
      </c>
      <c r="C13" s="232"/>
      <c r="D13" s="233"/>
      <c r="E13" s="135">
        <v>2</v>
      </c>
      <c r="F13" s="176"/>
      <c r="G13" s="177">
        <v>3</v>
      </c>
      <c r="H13" s="135">
        <v>4</v>
      </c>
      <c r="I13" s="135">
        <v>3</v>
      </c>
      <c r="J13" s="135">
        <v>3</v>
      </c>
      <c r="K13" s="135">
        <v>3</v>
      </c>
      <c r="L13" s="135">
        <v>5</v>
      </c>
    </row>
    <row r="14" spans="2:16" s="60" customFormat="1" ht="15">
      <c r="B14" s="137">
        <v>1</v>
      </c>
      <c r="C14" s="138" t="s">
        <v>292</v>
      </c>
      <c r="D14" s="139"/>
      <c r="E14" s="140" t="s">
        <v>293</v>
      </c>
      <c r="F14" s="178"/>
      <c r="G14" s="179"/>
      <c r="H14" s="142">
        <v>420787793710.9995</v>
      </c>
      <c r="I14" s="143"/>
      <c r="J14" s="143"/>
      <c r="K14" s="143"/>
      <c r="L14" s="142">
        <v>354537133729</v>
      </c>
      <c r="M14" s="144"/>
      <c r="N14" s="144"/>
      <c r="O14" s="144"/>
      <c r="P14" s="144"/>
    </row>
    <row r="15" spans="2:16" s="122" customFormat="1" ht="14.25">
      <c r="B15" s="145">
        <v>2</v>
      </c>
      <c r="C15" s="146" t="s">
        <v>294</v>
      </c>
      <c r="D15" s="147"/>
      <c r="E15" s="148" t="s">
        <v>295</v>
      </c>
      <c r="F15" s="180"/>
      <c r="G15" s="181"/>
      <c r="H15" s="150">
        <v>96990166</v>
      </c>
      <c r="I15" s="151"/>
      <c r="J15" s="151"/>
      <c r="K15" s="151"/>
      <c r="L15" s="150">
        <v>282036235</v>
      </c>
      <c r="M15" s="152"/>
      <c r="N15" s="152"/>
      <c r="O15" s="152"/>
      <c r="P15" s="152"/>
    </row>
    <row r="16" spans="2:16" s="60" customFormat="1" ht="15">
      <c r="B16" s="145">
        <v>3</v>
      </c>
      <c r="C16" s="146" t="s">
        <v>296</v>
      </c>
      <c r="D16" s="147"/>
      <c r="E16" s="148" t="s">
        <v>297</v>
      </c>
      <c r="F16" s="182"/>
      <c r="G16" s="183"/>
      <c r="H16" s="154">
        <v>420690803544.9995</v>
      </c>
      <c r="I16" s="155"/>
      <c r="J16" s="155"/>
      <c r="K16" s="155"/>
      <c r="L16" s="154">
        <v>354255097494</v>
      </c>
      <c r="M16" s="144"/>
      <c r="N16" s="144"/>
      <c r="O16" s="144"/>
      <c r="P16" s="144"/>
    </row>
    <row r="17" spans="2:16" s="60" customFormat="1" ht="15">
      <c r="B17" s="145">
        <v>4</v>
      </c>
      <c r="C17" s="146" t="s">
        <v>298</v>
      </c>
      <c r="D17" s="147"/>
      <c r="E17" s="148" t="s">
        <v>299</v>
      </c>
      <c r="F17" s="182"/>
      <c r="G17" s="183"/>
      <c r="H17" s="150">
        <v>398838279305.00037</v>
      </c>
      <c r="I17" s="155"/>
      <c r="J17" s="155"/>
      <c r="K17" s="155"/>
      <c r="L17" s="150">
        <v>339678700528</v>
      </c>
      <c r="M17" s="144"/>
      <c r="N17" s="144"/>
      <c r="O17" s="144"/>
      <c r="P17" s="144"/>
    </row>
    <row r="18" spans="2:16" s="60" customFormat="1" ht="15">
      <c r="B18" s="145">
        <v>5</v>
      </c>
      <c r="C18" s="146" t="s">
        <v>300</v>
      </c>
      <c r="D18" s="147"/>
      <c r="E18" s="148" t="s">
        <v>301</v>
      </c>
      <c r="F18" s="182"/>
      <c r="G18" s="183"/>
      <c r="H18" s="154">
        <v>21852524239.999146</v>
      </c>
      <c r="I18" s="155"/>
      <c r="J18" s="155"/>
      <c r="K18" s="155"/>
      <c r="L18" s="154">
        <v>14576396966</v>
      </c>
      <c r="M18" s="144"/>
      <c r="N18" s="144"/>
      <c r="O18" s="144"/>
      <c r="P18" s="144"/>
    </row>
    <row r="19" spans="2:16" s="60" customFormat="1" ht="15">
      <c r="B19" s="145"/>
      <c r="C19" s="146"/>
      <c r="D19" s="147"/>
      <c r="E19" s="148"/>
      <c r="F19" s="182"/>
      <c r="G19" s="183"/>
      <c r="H19" s="150">
        <v>0</v>
      </c>
      <c r="I19" s="155"/>
      <c r="J19" s="155"/>
      <c r="K19" s="155"/>
      <c r="L19" s="150"/>
      <c r="M19" s="144"/>
      <c r="N19" s="144"/>
      <c r="O19" s="144"/>
      <c r="P19" s="144"/>
    </row>
    <row r="20" spans="2:16" s="122" customFormat="1" ht="14.25">
      <c r="B20" s="145">
        <v>6</v>
      </c>
      <c r="C20" s="146" t="s">
        <v>302</v>
      </c>
      <c r="D20" s="147"/>
      <c r="E20" s="148" t="s">
        <v>303</v>
      </c>
      <c r="F20" s="180"/>
      <c r="G20" s="181"/>
      <c r="H20" s="150">
        <v>1086070302.9999993</v>
      </c>
      <c r="I20" s="151"/>
      <c r="J20" s="151"/>
      <c r="K20" s="151"/>
      <c r="L20" s="150">
        <v>194248452</v>
      </c>
      <c r="M20" s="152"/>
      <c r="N20" s="152"/>
      <c r="O20" s="152"/>
      <c r="P20" s="152"/>
    </row>
    <row r="21" spans="2:16" s="122" customFormat="1" ht="14.25">
      <c r="B21" s="145">
        <v>7</v>
      </c>
      <c r="C21" s="146" t="s">
        <v>304</v>
      </c>
      <c r="D21" s="147"/>
      <c r="E21" s="148" t="s">
        <v>305</v>
      </c>
      <c r="F21" s="180"/>
      <c r="G21" s="181"/>
      <c r="H21" s="150">
        <v>3929698676</v>
      </c>
      <c r="I21" s="151"/>
      <c r="J21" s="151"/>
      <c r="K21" s="151"/>
      <c r="L21" s="150">
        <v>1365021531</v>
      </c>
      <c r="M21" s="152"/>
      <c r="N21" s="152"/>
      <c r="O21" s="152"/>
      <c r="P21" s="152"/>
    </row>
    <row r="22" spans="2:16" s="122" customFormat="1" ht="14.25">
      <c r="B22" s="145"/>
      <c r="C22" s="156" t="s">
        <v>306</v>
      </c>
      <c r="D22" s="147"/>
      <c r="E22" s="148" t="s">
        <v>307</v>
      </c>
      <c r="F22" s="180"/>
      <c r="G22" s="181"/>
      <c r="H22" s="150">
        <v>3526384694</v>
      </c>
      <c r="I22" s="151"/>
      <c r="J22" s="151"/>
      <c r="K22" s="151"/>
      <c r="L22" s="150">
        <v>1323567708</v>
      </c>
      <c r="M22" s="152"/>
      <c r="N22" s="152"/>
      <c r="O22" s="152"/>
      <c r="P22" s="152"/>
    </row>
    <row r="23" spans="2:16" s="122" customFormat="1" ht="14.25">
      <c r="B23" s="145"/>
      <c r="C23" s="146"/>
      <c r="D23" s="147"/>
      <c r="E23" s="148"/>
      <c r="F23" s="180"/>
      <c r="G23" s="181"/>
      <c r="H23" s="150">
        <v>0</v>
      </c>
      <c r="I23" s="151"/>
      <c r="J23" s="151"/>
      <c r="K23" s="151"/>
      <c r="L23" s="150"/>
      <c r="M23" s="152"/>
      <c r="N23" s="152"/>
      <c r="O23" s="152"/>
      <c r="P23" s="152"/>
    </row>
    <row r="24" spans="2:16" s="60" customFormat="1" ht="15">
      <c r="B24" s="145">
        <v>8</v>
      </c>
      <c r="C24" s="146" t="s">
        <v>308</v>
      </c>
      <c r="D24" s="147"/>
      <c r="E24" s="148" t="s">
        <v>309</v>
      </c>
      <c r="F24" s="182"/>
      <c r="G24" s="183"/>
      <c r="H24" s="150">
        <v>9599476071</v>
      </c>
      <c r="I24" s="155"/>
      <c r="J24" s="155"/>
      <c r="K24" s="155"/>
      <c r="L24" s="150">
        <v>6722628312</v>
      </c>
      <c r="M24" s="144"/>
      <c r="N24" s="144"/>
      <c r="O24" s="144"/>
      <c r="P24" s="144"/>
    </row>
    <row r="25" spans="2:16" s="60" customFormat="1" ht="15">
      <c r="B25" s="145">
        <v>9</v>
      </c>
      <c r="C25" s="146" t="s">
        <v>310</v>
      </c>
      <c r="D25" s="147"/>
      <c r="E25" s="148" t="s">
        <v>311</v>
      </c>
      <c r="F25" s="182"/>
      <c r="G25" s="183"/>
      <c r="H25" s="150">
        <v>3760018274.999998</v>
      </c>
      <c r="I25" s="155"/>
      <c r="J25" s="155"/>
      <c r="K25" s="155"/>
      <c r="L25" s="150">
        <v>2947097457</v>
      </c>
      <c r="M25" s="144"/>
      <c r="N25" s="144"/>
      <c r="O25" s="144"/>
      <c r="P25" s="144"/>
    </row>
    <row r="26" spans="2:16" s="60" customFormat="1" ht="15">
      <c r="B26" s="145"/>
      <c r="C26" s="146"/>
      <c r="D26" s="147"/>
      <c r="E26" s="148"/>
      <c r="F26" s="182"/>
      <c r="G26" s="183"/>
      <c r="H26" s="150">
        <v>0</v>
      </c>
      <c r="I26" s="155"/>
      <c r="J26" s="155"/>
      <c r="K26" s="155"/>
      <c r="L26" s="150"/>
      <c r="M26" s="144"/>
      <c r="N26" s="144"/>
      <c r="O26" s="144"/>
      <c r="P26" s="144"/>
    </row>
    <row r="27" spans="2:16" s="60" customFormat="1" ht="15">
      <c r="B27" s="145">
        <v>10</v>
      </c>
      <c r="C27" s="146" t="s">
        <v>312</v>
      </c>
      <c r="D27" s="147"/>
      <c r="E27" s="148" t="s">
        <v>313</v>
      </c>
      <c r="F27" s="182"/>
      <c r="G27" s="183"/>
      <c r="H27" s="154">
        <v>5649401520.999147</v>
      </c>
      <c r="I27" s="155"/>
      <c r="J27" s="155"/>
      <c r="K27" s="155"/>
      <c r="L27" s="154">
        <v>3735898118</v>
      </c>
      <c r="M27" s="144"/>
      <c r="N27" s="144"/>
      <c r="O27" s="144"/>
      <c r="P27" s="144"/>
    </row>
    <row r="28" spans="2:16" s="60" customFormat="1" ht="15">
      <c r="B28" s="145"/>
      <c r="C28" s="146"/>
      <c r="D28" s="147"/>
      <c r="E28" s="148"/>
      <c r="F28" s="182"/>
      <c r="G28" s="183"/>
      <c r="H28" s="150">
        <v>0</v>
      </c>
      <c r="I28" s="155"/>
      <c r="J28" s="155"/>
      <c r="K28" s="155"/>
      <c r="L28" s="150"/>
      <c r="M28" s="144"/>
      <c r="N28" s="144"/>
      <c r="O28" s="144"/>
      <c r="P28" s="144"/>
    </row>
    <row r="29" spans="2:16" s="122" customFormat="1" ht="14.25">
      <c r="B29" s="145">
        <v>11</v>
      </c>
      <c r="C29" s="146" t="s">
        <v>314</v>
      </c>
      <c r="D29" s="147"/>
      <c r="E29" s="148" t="s">
        <v>315</v>
      </c>
      <c r="F29" s="180"/>
      <c r="G29" s="181"/>
      <c r="H29" s="150">
        <v>5283294767</v>
      </c>
      <c r="I29" s="151"/>
      <c r="J29" s="151"/>
      <c r="K29" s="151"/>
      <c r="L29" s="150">
        <v>7437876329</v>
      </c>
      <c r="M29" s="152"/>
      <c r="N29" s="152"/>
      <c r="O29" s="152"/>
      <c r="P29" s="152"/>
    </row>
    <row r="30" spans="2:16" s="122" customFormat="1" ht="14.25">
      <c r="B30" s="145">
        <v>12</v>
      </c>
      <c r="C30" s="146" t="s">
        <v>316</v>
      </c>
      <c r="D30" s="147"/>
      <c r="E30" s="148" t="s">
        <v>317</v>
      </c>
      <c r="F30" s="180"/>
      <c r="G30" s="181"/>
      <c r="H30" s="150">
        <v>6886886066</v>
      </c>
      <c r="I30" s="151"/>
      <c r="J30" s="151"/>
      <c r="K30" s="151"/>
      <c r="L30" s="150">
        <v>2655438469</v>
      </c>
      <c r="M30" s="152"/>
      <c r="N30" s="152"/>
      <c r="O30" s="152"/>
      <c r="P30" s="152"/>
    </row>
    <row r="31" spans="2:16" s="122" customFormat="1" ht="14.25">
      <c r="B31" s="145">
        <v>13</v>
      </c>
      <c r="C31" s="146" t="s">
        <v>318</v>
      </c>
      <c r="D31" s="147"/>
      <c r="E31" s="148" t="s">
        <v>319</v>
      </c>
      <c r="F31" s="180"/>
      <c r="G31" s="181"/>
      <c r="H31" s="154">
        <v>-1603591299</v>
      </c>
      <c r="I31" s="151"/>
      <c r="J31" s="151"/>
      <c r="K31" s="151"/>
      <c r="L31" s="154">
        <v>4782437860</v>
      </c>
      <c r="M31" s="152"/>
      <c r="N31" s="152"/>
      <c r="O31" s="152"/>
      <c r="P31" s="152"/>
    </row>
    <row r="32" spans="2:16" s="122" customFormat="1" ht="14.25">
      <c r="B32" s="145">
        <v>14</v>
      </c>
      <c r="C32" s="146" t="s">
        <v>320</v>
      </c>
      <c r="D32" s="147"/>
      <c r="E32" s="159">
        <v>50</v>
      </c>
      <c r="F32" s="180"/>
      <c r="G32" s="181"/>
      <c r="H32" s="150">
        <v>0</v>
      </c>
      <c r="I32" s="151"/>
      <c r="J32" s="151"/>
      <c r="K32" s="151"/>
      <c r="L32" s="150">
        <v>0</v>
      </c>
      <c r="M32" s="152"/>
      <c r="N32" s="152"/>
      <c r="O32" s="152"/>
      <c r="P32" s="152"/>
    </row>
    <row r="33" spans="2:16" s="122" customFormat="1" ht="15" customHeight="1">
      <c r="B33" s="145"/>
      <c r="C33" s="146"/>
      <c r="D33" s="147"/>
      <c r="E33" s="148"/>
      <c r="F33" s="180"/>
      <c r="G33" s="181"/>
      <c r="H33" s="150">
        <v>0</v>
      </c>
      <c r="I33" s="151"/>
      <c r="J33" s="151"/>
      <c r="K33" s="151"/>
      <c r="L33" s="150"/>
      <c r="M33" s="152"/>
      <c r="N33" s="152"/>
      <c r="O33" s="152"/>
      <c r="P33" s="152"/>
    </row>
    <row r="34" spans="2:16" s="60" customFormat="1" ht="15">
      <c r="B34" s="145">
        <v>15</v>
      </c>
      <c r="C34" s="146" t="s">
        <v>321</v>
      </c>
      <c r="D34" s="147"/>
      <c r="E34" s="159">
        <v>60</v>
      </c>
      <c r="F34" s="182"/>
      <c r="G34" s="183"/>
      <c r="H34" s="154">
        <v>4045810221.9991474</v>
      </c>
      <c r="I34" s="155"/>
      <c r="J34" s="155"/>
      <c r="K34" s="155"/>
      <c r="L34" s="154">
        <v>8518335978</v>
      </c>
      <c r="M34" s="144"/>
      <c r="N34" s="144"/>
      <c r="O34" s="144"/>
      <c r="P34" s="144"/>
    </row>
    <row r="35" spans="2:16" s="60" customFormat="1" ht="15">
      <c r="B35" s="145">
        <v>16</v>
      </c>
      <c r="C35" s="146" t="s">
        <v>322</v>
      </c>
      <c r="D35" s="147"/>
      <c r="E35" s="159">
        <v>61</v>
      </c>
      <c r="F35" s="182"/>
      <c r="G35" s="183"/>
      <c r="H35" s="150">
        <v>562251499.8800011</v>
      </c>
      <c r="I35" s="155"/>
      <c r="J35" s="155"/>
      <c r="K35" s="155"/>
      <c r="L35" s="150">
        <v>1529958932</v>
      </c>
      <c r="M35" s="144"/>
      <c r="N35" s="144"/>
      <c r="O35" s="144"/>
      <c r="P35" s="144"/>
    </row>
    <row r="36" spans="2:16" s="60" customFormat="1" ht="15">
      <c r="B36" s="145">
        <v>17</v>
      </c>
      <c r="C36" s="146" t="s">
        <v>323</v>
      </c>
      <c r="D36" s="147"/>
      <c r="E36" s="159">
        <v>70</v>
      </c>
      <c r="F36" s="182"/>
      <c r="G36" s="183"/>
      <c r="H36" s="154">
        <v>3483558722.1191463</v>
      </c>
      <c r="I36" s="155"/>
      <c r="J36" s="155"/>
      <c r="K36" s="155"/>
      <c r="L36" s="154">
        <v>6988377046</v>
      </c>
      <c r="M36" s="144"/>
      <c r="N36" s="144"/>
      <c r="O36" s="144"/>
      <c r="P36" s="144"/>
    </row>
    <row r="37" spans="2:16" s="60" customFormat="1" ht="15">
      <c r="B37" s="145" t="s">
        <v>324</v>
      </c>
      <c r="C37" s="146" t="s">
        <v>325</v>
      </c>
      <c r="D37" s="147"/>
      <c r="E37" s="159">
        <v>71</v>
      </c>
      <c r="F37" s="182"/>
      <c r="G37" s="183"/>
      <c r="H37" s="150">
        <v>77683617.70880222</v>
      </c>
      <c r="I37" s="155"/>
      <c r="J37" s="155"/>
      <c r="K37" s="155"/>
      <c r="L37" s="150">
        <v>1410822878</v>
      </c>
      <c r="M37" s="144"/>
      <c r="N37" s="144"/>
      <c r="O37" s="144"/>
      <c r="P37" s="144"/>
    </row>
    <row r="38" spans="2:16" s="60" customFormat="1" ht="15">
      <c r="B38" s="145" t="s">
        <v>326</v>
      </c>
      <c r="C38" s="146" t="s">
        <v>327</v>
      </c>
      <c r="D38" s="147"/>
      <c r="E38" s="159">
        <v>72</v>
      </c>
      <c r="F38" s="182"/>
      <c r="G38" s="183"/>
      <c r="H38" s="154">
        <v>3405875104.410344</v>
      </c>
      <c r="I38" s="155"/>
      <c r="J38" s="155"/>
      <c r="K38" s="155"/>
      <c r="L38" s="154">
        <v>5577554168</v>
      </c>
      <c r="M38" s="144"/>
      <c r="N38" s="144"/>
      <c r="O38" s="144"/>
      <c r="P38" s="144"/>
    </row>
    <row r="39" spans="2:16" s="122" customFormat="1" ht="14.25">
      <c r="B39" s="145">
        <v>18</v>
      </c>
      <c r="C39" s="146" t="s">
        <v>328</v>
      </c>
      <c r="D39" s="147"/>
      <c r="E39" s="159">
        <v>73</v>
      </c>
      <c r="F39" s="180"/>
      <c r="G39" s="181"/>
      <c r="H39" s="154">
        <v>3405875104.410343</v>
      </c>
      <c r="I39" s="151"/>
      <c r="J39" s="151"/>
      <c r="K39" s="151"/>
      <c r="L39" s="154">
        <v>5577554168</v>
      </c>
      <c r="M39" s="152"/>
      <c r="N39" s="152"/>
      <c r="O39" s="152"/>
      <c r="P39" s="152"/>
    </row>
    <row r="40" spans="2:16" s="122" customFormat="1" ht="14.25">
      <c r="B40" s="145">
        <v>19</v>
      </c>
      <c r="C40" s="146" t="s">
        <v>330</v>
      </c>
      <c r="D40" s="147"/>
      <c r="E40" s="159">
        <v>74</v>
      </c>
      <c r="F40" s="180"/>
      <c r="G40" s="181"/>
      <c r="H40" s="150">
        <v>8236294.95890411</v>
      </c>
      <c r="I40" s="151"/>
      <c r="J40" s="151"/>
      <c r="K40" s="151"/>
      <c r="L40" s="150">
        <v>7861095</v>
      </c>
      <c r="M40" s="152"/>
      <c r="N40" s="152"/>
      <c r="O40" s="152"/>
      <c r="P40" s="152"/>
    </row>
    <row r="41" spans="2:16" s="122" customFormat="1" ht="15">
      <c r="B41" s="145">
        <v>20</v>
      </c>
      <c r="C41" s="146" t="s">
        <v>332</v>
      </c>
      <c r="D41" s="147"/>
      <c r="E41" s="159">
        <v>75</v>
      </c>
      <c r="F41" s="180"/>
      <c r="G41" s="181"/>
      <c r="H41" s="150">
        <f>H39/H40</f>
        <v>413.5202929720618</v>
      </c>
      <c r="I41" s="155"/>
      <c r="J41" s="155"/>
      <c r="K41" s="155"/>
      <c r="L41" s="150">
        <v>1857</v>
      </c>
      <c r="M41" s="152"/>
      <c r="N41" s="152"/>
      <c r="O41" s="152"/>
      <c r="P41" s="152"/>
    </row>
    <row r="42" spans="2:16" s="122" customFormat="1" ht="15">
      <c r="B42" s="145"/>
      <c r="C42" s="146"/>
      <c r="D42" s="147"/>
      <c r="E42" s="159"/>
      <c r="F42" s="180"/>
      <c r="G42" s="181"/>
      <c r="H42" s="150"/>
      <c r="I42" s="155"/>
      <c r="J42" s="155"/>
      <c r="K42" s="155"/>
      <c r="L42" s="150"/>
      <c r="M42" s="152"/>
      <c r="N42" s="152"/>
      <c r="O42" s="152"/>
      <c r="P42" s="152"/>
    </row>
    <row r="43" spans="2:16" s="122" customFormat="1" ht="15.75" thickBot="1">
      <c r="B43" s="161"/>
      <c r="C43" s="162" t="s">
        <v>334</v>
      </c>
      <c r="D43" s="163"/>
      <c r="E43" s="164"/>
      <c r="F43" s="184"/>
      <c r="G43" s="185"/>
      <c r="H43" s="165">
        <v>2.741</v>
      </c>
      <c r="I43" s="166"/>
      <c r="J43" s="166"/>
      <c r="K43" s="166"/>
      <c r="L43" s="186">
        <v>2741</v>
      </c>
      <c r="M43" s="152"/>
      <c r="N43" s="152"/>
      <c r="O43" s="152"/>
      <c r="P43" s="152"/>
    </row>
    <row r="44" s="63" customFormat="1" ht="8.25" customHeight="1" thickTop="1">
      <c r="B44" s="168"/>
    </row>
    <row r="45" spans="2:12" s="63" customFormat="1" ht="14.25">
      <c r="B45" s="168"/>
      <c r="H45" s="234" t="s">
        <v>344</v>
      </c>
      <c r="I45" s="234"/>
      <c r="J45" s="234"/>
      <c r="K45" s="234"/>
      <c r="L45" s="234"/>
    </row>
    <row r="46" spans="2:12" s="63" customFormat="1" ht="15">
      <c r="B46" s="60" t="s">
        <v>336</v>
      </c>
      <c r="C46" s="60"/>
      <c r="D46" s="170" t="s">
        <v>337</v>
      </c>
      <c r="E46" s="60"/>
      <c r="F46" s="60"/>
      <c r="G46" s="60"/>
      <c r="H46" s="60"/>
      <c r="I46" s="60"/>
      <c r="J46" s="60"/>
      <c r="K46" s="60"/>
      <c r="L46" s="60" t="s">
        <v>279</v>
      </c>
    </row>
    <row r="47" s="63" customFormat="1" ht="14.25"/>
    <row r="48" s="63" customFormat="1" ht="14.25"/>
    <row r="49" s="63" customFormat="1" ht="14.25"/>
    <row r="50" s="63" customFormat="1" ht="14.25"/>
    <row r="51" s="63" customFormat="1" ht="14.25"/>
    <row r="52" s="63" customFormat="1" ht="14.25"/>
    <row r="53" s="63" customFormat="1" ht="14.25"/>
    <row r="54" s="63" customFormat="1" ht="14.25"/>
    <row r="55" spans="4:12" s="63" customFormat="1" ht="15">
      <c r="D55" s="170" t="s">
        <v>338</v>
      </c>
      <c r="E55" s="60"/>
      <c r="F55" s="60"/>
      <c r="G55" s="60"/>
      <c r="H55" s="60"/>
      <c r="I55" s="60"/>
      <c r="J55" s="60"/>
      <c r="K55" s="60"/>
      <c r="L55" s="60" t="s">
        <v>339</v>
      </c>
    </row>
    <row r="56" s="63" customFormat="1" ht="14.25"/>
    <row r="57" s="63" customFormat="1" ht="14.25"/>
    <row r="58" s="63" customFormat="1" ht="14.25"/>
    <row r="59" s="63" customFormat="1" ht="14.25"/>
    <row r="60" s="63" customFormat="1" ht="14.25"/>
    <row r="61" s="63" customFormat="1" ht="14.25"/>
  </sheetData>
  <mergeCells count="5">
    <mergeCell ref="H45:L45"/>
    <mergeCell ref="B8:L8"/>
    <mergeCell ref="B9:L9"/>
    <mergeCell ref="B11:D12"/>
    <mergeCell ref="B13:D13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 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Thang</dc:creator>
  <cp:keywords/>
  <dc:description/>
  <cp:lastModifiedBy>User</cp:lastModifiedBy>
  <cp:lastPrinted>2008-02-14T08:54:04Z</cp:lastPrinted>
  <dcterms:created xsi:type="dcterms:W3CDTF">2008-02-13T03:27:14Z</dcterms:created>
  <dcterms:modified xsi:type="dcterms:W3CDTF">2008-02-14T08:54:17Z</dcterms:modified>
  <cp:category/>
  <cp:version/>
  <cp:contentType/>
  <cp:contentStatus/>
</cp:coreProperties>
</file>